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320" windowHeight="10485"/>
  </bookViews>
  <sheets>
    <sheet name="Datos" sheetId="1" r:id="rId1"/>
    <sheet name="Datos (2)" sheetId="19" r:id="rId2"/>
    <sheet name="Cuadro 1" sheetId="15" r:id="rId3"/>
    <sheet name="Gráfico1" sheetId="22" r:id="rId4"/>
    <sheet name="Cuadro 2" sheetId="23" r:id="rId5"/>
  </sheets>
  <calcPr calcId="145621" calcOnSave="0"/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C57" i="1"/>
  <c r="C55" i="1"/>
  <c r="P3" i="19" l="1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2" i="19"/>
  <c r="O3" i="19"/>
  <c r="O4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2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2" i="19"/>
  <c r="M7" i="19"/>
  <c r="M8" i="19"/>
  <c r="M9" i="19"/>
  <c r="M28" i="19"/>
  <c r="M27" i="19"/>
  <c r="M4" i="19"/>
  <c r="M26" i="19"/>
  <c r="M12" i="19"/>
  <c r="M13" i="19"/>
  <c r="M18" i="19"/>
  <c r="M19" i="19"/>
  <c r="M20" i="19"/>
  <c r="M17" i="19"/>
  <c r="M37" i="19"/>
  <c r="M38" i="19"/>
  <c r="M6" i="19"/>
  <c r="M5" i="19"/>
  <c r="M3" i="19"/>
  <c r="M10" i="19"/>
  <c r="M34" i="19"/>
  <c r="M14" i="19"/>
  <c r="M16" i="19"/>
  <c r="M39" i="19"/>
  <c r="M15" i="19"/>
  <c r="M21" i="19"/>
  <c r="M25" i="19"/>
  <c r="M23" i="19"/>
  <c r="M31" i="19"/>
  <c r="M22" i="19"/>
  <c r="M24" i="19"/>
  <c r="M40" i="19"/>
  <c r="M35" i="19"/>
  <c r="M36" i="19"/>
  <c r="M11" i="19"/>
  <c r="M41" i="19"/>
  <c r="M30" i="19"/>
  <c r="M33" i="19"/>
  <c r="M42" i="19"/>
  <c r="M29" i="19"/>
  <c r="M32" i="19"/>
  <c r="M2" i="19"/>
  <c r="W28" i="19"/>
  <c r="W27" i="19"/>
  <c r="W32" i="19"/>
  <c r="W29" i="19"/>
  <c r="W42" i="19"/>
  <c r="W33" i="19"/>
  <c r="W30" i="19"/>
  <c r="W41" i="19"/>
  <c r="W24" i="19"/>
  <c r="W22" i="19"/>
  <c r="W31" i="19"/>
  <c r="W23" i="19"/>
  <c r="W25" i="19"/>
  <c r="W21" i="19"/>
  <c r="W15" i="19"/>
  <c r="W39" i="19"/>
  <c r="W16" i="19"/>
  <c r="W14" i="19"/>
  <c r="W34" i="19"/>
  <c r="W10" i="19"/>
  <c r="W3" i="19"/>
  <c r="W5" i="19"/>
  <c r="W6" i="19"/>
  <c r="W38" i="19"/>
  <c r="W37" i="19"/>
  <c r="W17" i="19"/>
  <c r="W20" i="19"/>
  <c r="W19" i="19"/>
  <c r="W18" i="19"/>
  <c r="W13" i="19"/>
  <c r="W12" i="19"/>
  <c r="W26" i="19"/>
  <c r="W4" i="19"/>
  <c r="W9" i="19"/>
  <c r="W8" i="19"/>
  <c r="W7" i="19"/>
  <c r="W2" i="19"/>
  <c r="D52" i="1" l="1"/>
  <c r="E52" i="1"/>
  <c r="F52" i="1"/>
  <c r="G52" i="1"/>
  <c r="H52" i="1"/>
  <c r="I52" i="1"/>
  <c r="J52" i="1"/>
  <c r="K52" i="1"/>
  <c r="L52" i="1"/>
  <c r="D53" i="1"/>
  <c r="E53" i="1"/>
  <c r="F53" i="1"/>
  <c r="G53" i="1"/>
  <c r="H53" i="1"/>
  <c r="I53" i="1"/>
  <c r="J53" i="1"/>
  <c r="K53" i="1"/>
  <c r="L53" i="1"/>
  <c r="C53" i="1"/>
  <c r="C52" i="1"/>
  <c r="L55" i="1"/>
  <c r="L49" i="1"/>
  <c r="L48" i="1"/>
  <c r="L47" i="1"/>
  <c r="L46" i="1"/>
  <c r="L45" i="1"/>
  <c r="L44" i="1"/>
  <c r="K55" i="1"/>
  <c r="K49" i="1"/>
  <c r="K48" i="1"/>
  <c r="K47" i="1"/>
  <c r="K46" i="1"/>
  <c r="K45" i="1"/>
  <c r="K44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7" i="1"/>
  <c r="S38" i="1"/>
  <c r="S39" i="1"/>
  <c r="S40" i="1"/>
  <c r="S41" i="1"/>
  <c r="S42" i="1"/>
  <c r="S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H55" i="1"/>
  <c r="D55" i="1"/>
  <c r="E55" i="1"/>
  <c r="F55" i="1"/>
  <c r="G55" i="1"/>
  <c r="I55" i="1"/>
  <c r="J55" i="1"/>
  <c r="D44" i="1"/>
  <c r="E44" i="1"/>
  <c r="F44" i="1"/>
  <c r="G44" i="1"/>
  <c r="H44" i="1"/>
  <c r="I44" i="1"/>
  <c r="J44" i="1"/>
  <c r="D45" i="1"/>
  <c r="E45" i="1"/>
  <c r="F45" i="1"/>
  <c r="G45" i="1"/>
  <c r="H45" i="1"/>
  <c r="I45" i="1"/>
  <c r="J45" i="1"/>
  <c r="D46" i="1"/>
  <c r="E46" i="1"/>
  <c r="F46" i="1"/>
  <c r="G46" i="1"/>
  <c r="H46" i="1"/>
  <c r="I46" i="1"/>
  <c r="J46" i="1"/>
  <c r="D47" i="1"/>
  <c r="E47" i="1"/>
  <c r="F47" i="1"/>
  <c r="G47" i="1"/>
  <c r="H47" i="1"/>
  <c r="H50" i="1" s="1"/>
  <c r="I47" i="1"/>
  <c r="J47" i="1"/>
  <c r="D48" i="1"/>
  <c r="E48" i="1"/>
  <c r="F48" i="1"/>
  <c r="G48" i="1"/>
  <c r="H48" i="1"/>
  <c r="I48" i="1"/>
  <c r="J48" i="1"/>
  <c r="D49" i="1"/>
  <c r="E49" i="1"/>
  <c r="F49" i="1"/>
  <c r="G49" i="1"/>
  <c r="H49" i="1"/>
  <c r="I49" i="1"/>
  <c r="J49" i="1"/>
  <c r="C49" i="1"/>
  <c r="C48" i="1"/>
  <c r="C47" i="1"/>
  <c r="C45" i="1"/>
  <c r="C44" i="1"/>
  <c r="C46" i="1"/>
  <c r="C50" i="1" l="1"/>
  <c r="J50" i="1"/>
  <c r="F50" i="1"/>
  <c r="E50" i="1"/>
  <c r="I50" i="1"/>
  <c r="G50" i="1"/>
  <c r="L50" i="1"/>
  <c r="D50" i="1"/>
  <c r="K50" i="1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</calcChain>
</file>

<file path=xl/comments1.xml><?xml version="1.0" encoding="utf-8"?>
<comments xmlns="http://schemas.openxmlformats.org/spreadsheetml/2006/main">
  <authors>
    <author>Cristian Hernandez</author>
  </authors>
  <commentList>
    <comment ref="N26" authorId="0">
      <text>
        <r>
          <rPr>
            <b/>
            <sz val="9"/>
            <color indexed="81"/>
            <rFont val="Tahoma"/>
            <family val="2"/>
          </rPr>
          <t>Cristian Hernandez:</t>
        </r>
        <r>
          <rPr>
            <sz val="9"/>
            <color indexed="81"/>
            <rFont val="Tahoma"/>
            <family val="2"/>
          </rPr>
          <t xml:space="preserve">
Antiguo: 4,55
Nuevo: 45,5 (chequear)</t>
        </r>
      </text>
    </comment>
  </commentList>
</comments>
</file>

<file path=xl/comments2.xml><?xml version="1.0" encoding="utf-8"?>
<comments xmlns="http://schemas.openxmlformats.org/spreadsheetml/2006/main">
  <authors>
    <author>Cristian Hernandez</author>
  </authors>
  <commentList>
    <comment ref="R15" authorId="0">
      <text>
        <r>
          <rPr>
            <b/>
            <sz val="9"/>
            <color indexed="81"/>
            <rFont val="Tahoma"/>
            <family val="2"/>
          </rPr>
          <t>Cristian Hernandez:</t>
        </r>
        <r>
          <rPr>
            <sz val="9"/>
            <color indexed="81"/>
            <rFont val="Tahoma"/>
            <family val="2"/>
          </rPr>
          <t xml:space="preserve">
Antiguo: 4,55
Nuevo: 45,5 (chequear)</t>
        </r>
      </text>
    </comment>
  </commentList>
</comments>
</file>

<file path=xl/sharedStrings.xml><?xml version="1.0" encoding="utf-8"?>
<sst xmlns="http://schemas.openxmlformats.org/spreadsheetml/2006/main" count="219" uniqueCount="95">
  <si>
    <t>LINEA</t>
  </si>
  <si>
    <t>VI [US$ MM]</t>
  </si>
  <si>
    <t>Largo [km]</t>
  </si>
  <si>
    <t>Corriente [kA]</t>
  </si>
  <si>
    <t>Tensión [kV]</t>
  </si>
  <si>
    <t>POTENCIA [MVA]</t>
  </si>
  <si>
    <t>Ancoa 500-&gt;Polpaico 500</t>
  </si>
  <si>
    <t>Ancoa 500-&gt;Alto Jahuel 500</t>
  </si>
  <si>
    <t>Alto Jahuel 500-&gt;Polpaico 500</t>
  </si>
  <si>
    <t>Charrúa 500-&gt;Ancoa 500</t>
  </si>
  <si>
    <t>Diego de Almagro 220-&gt;Carrera Pinto 220</t>
  </si>
  <si>
    <t>Carrera Pinto 220-&gt;Cardones 220</t>
  </si>
  <si>
    <t>Cardones 220-&gt;Maitencillo 220</t>
  </si>
  <si>
    <t>Maitencillo 220-&gt;Punta Colorada 220</t>
  </si>
  <si>
    <t>Punta Colorada 220-&gt;Pan de Azúcar 220</t>
  </si>
  <si>
    <t>Pan de Azúcar 220-&gt;Las Palmas 220</t>
  </si>
  <si>
    <t>Las Palmas 220-&gt;Los Vilos 220</t>
  </si>
  <si>
    <t>Los Vilos 220-&gt;Nogales 220</t>
  </si>
  <si>
    <t>Nogales 220-&gt;Quillota 220</t>
  </si>
  <si>
    <t>Polpaico 220-&gt;Quillota 220</t>
  </si>
  <si>
    <t>Candelaria 220-&gt;Maipo 220</t>
  </si>
  <si>
    <t>Maipo 220-&gt;Alto Jahuel 220</t>
  </si>
  <si>
    <t>Polpaico 220-&gt;Lampa 220</t>
  </si>
  <si>
    <t>Lampa 220-&gt;Cerro Navia 220</t>
  </si>
  <si>
    <t>Cerro Navia 220-&gt;Chena 220</t>
  </si>
  <si>
    <t>Alto Jahuel 220-&gt;Chena 220</t>
  </si>
  <si>
    <t>Ancoa 220-&gt;Itahue 220</t>
  </si>
  <si>
    <t>Charrúa 220-&gt;Hualpén 220</t>
  </si>
  <si>
    <t>Charrúa 220-&gt;Esperanza 220</t>
  </si>
  <si>
    <t>Esperanza 220-&gt;Temuco 220</t>
  </si>
  <si>
    <t>Charrúa 220-&gt;Cautín 220</t>
  </si>
  <si>
    <t>Cautín 220-&gt;Ciruelos 220</t>
  </si>
  <si>
    <t>Ciruelos 220-&gt;Valdivia 220</t>
  </si>
  <si>
    <t>Valdivia 220-&gt;Barro Blanco 220</t>
  </si>
  <si>
    <t>Barro Blanco 220-&gt;Puerto Montt 220</t>
  </si>
  <si>
    <t>Cautín 220-&gt;Valdivia 220</t>
  </si>
  <si>
    <t>Valdivia 220-&gt;Puerto Montt 220</t>
  </si>
  <si>
    <t>Polpaico 500-&gt;Polpaico 220</t>
  </si>
  <si>
    <t>Alto Jahuel 500-&gt;Alto Jahuel 220</t>
  </si>
  <si>
    <t>Ancoa 500-&gt;Ancoa 220</t>
  </si>
  <si>
    <t>Charrúa 500-&gt;Charrúa 220</t>
  </si>
  <si>
    <t>Nogales 220-&gt;Polpaico 220</t>
  </si>
  <si>
    <t>Rapel 220-&gt;Melipilla 220</t>
  </si>
  <si>
    <t>Melipilla 220-&gt;Cerro Navia 220</t>
  </si>
  <si>
    <t>Candelaria 220-&gt;Colbún 220</t>
  </si>
  <si>
    <t>Cautín 220-&gt;Temuco 220</t>
  </si>
  <si>
    <t>Charrúa 220-&gt;Lagunillas 220</t>
  </si>
  <si>
    <t>Máximo</t>
  </si>
  <si>
    <t>3er cuartil</t>
  </si>
  <si>
    <t>Mediana</t>
  </si>
  <si>
    <t>1er cuartil</t>
  </si>
  <si>
    <t>Mínimo</t>
  </si>
  <si>
    <t>Líneas congestionadas</t>
  </si>
  <si>
    <t>(&gt;=1% del tiempo)</t>
  </si>
  <si>
    <t>Media</t>
  </si>
  <si>
    <t>DE</t>
  </si>
  <si>
    <t>VI $/km/MVA</t>
  </si>
  <si>
    <t>ANCOA_________500 -&gt; POLPAICO______500</t>
  </si>
  <si>
    <t>CHARRUA_______500 -&gt; ANCOA_________500</t>
  </si>
  <si>
    <t>C.PINTO_______220 -&gt; D.ALMAGRO_____220</t>
  </si>
  <si>
    <t>CARDONES______220 -&gt; C.PINTO_______220</t>
  </si>
  <si>
    <t>MAITENCILLO___220 -&gt; CARDONES______220</t>
  </si>
  <si>
    <t>P.COLORADA____220 -&gt; MAITENCILLO___220</t>
  </si>
  <si>
    <t>P.AZUCAR______220 -&gt; P.COLORADA____220</t>
  </si>
  <si>
    <t>L.VILOS_______220 -&gt; L.PALMAS______220</t>
  </si>
  <si>
    <t>NOGALES_______220 -&gt; L.VILOS_______220</t>
  </si>
  <si>
    <t>POLPAICO______220 -&gt; QUILLOTA______220</t>
  </si>
  <si>
    <t>POLPAICO______220 -&gt; LAMPA_________220</t>
  </si>
  <si>
    <t>LAMPA_________220 -&gt; C.NAVIA_______220</t>
  </si>
  <si>
    <t>C.CHENA_______220 -&gt; C.NAVIA_______220</t>
  </si>
  <si>
    <t>ANCOA_________220 -&gt; ITAHUE________220</t>
  </si>
  <si>
    <t>CHARRUA_______220 -&gt; CAUTIN________220</t>
  </si>
  <si>
    <t>CAUTIN________220 -&gt; CIRUELOS______220</t>
  </si>
  <si>
    <t>VALDIVIA______220 -&gt; B.BLANCO______220</t>
  </si>
  <si>
    <t>POLPAICO______500 -&gt; POLPAICO______220</t>
  </si>
  <si>
    <t>AJAHUEL_______500 -&gt; A.JAHUEL______220</t>
  </si>
  <si>
    <t>CHARRUA_______220 -&gt; CHARRUA_______500</t>
  </si>
  <si>
    <t>C.NAVIA_______220 -&gt; A.MELIP_______220</t>
  </si>
  <si>
    <t>CIRUELOS______220 -&gt; VALDIVIA______220</t>
  </si>
  <si>
    <t>B.BLANCO______220 -&gt; P.MONTT_______220</t>
  </si>
  <si>
    <t>CAUTIN________220 -&gt; VALDIVIA______220</t>
  </si>
  <si>
    <t>ANCOA_________500 -&gt; ANCOA_________220</t>
  </si>
  <si>
    <t>ANCOA_________500 -&gt; AJAHUEL_______500</t>
  </si>
  <si>
    <t>(&gt;=10% del tiempo)</t>
  </si>
  <si>
    <t>Cerro Navia - Lampa (220)</t>
  </si>
  <si>
    <t>Lampa - Polpaico (220)</t>
  </si>
  <si>
    <t>Maitencillo - Cardones (220)</t>
  </si>
  <si>
    <t>Alto Jahuel - Chena (220)</t>
  </si>
  <si>
    <t>Chena - Cerro Navia</t>
  </si>
  <si>
    <t>Charrúa - Esperanza (220)</t>
  </si>
  <si>
    <t>Esperanza - Temuco (220)</t>
  </si>
  <si>
    <t>Ancoa - Alto Jahuel (500)</t>
  </si>
  <si>
    <t>Ancoa - Polpaico (500)</t>
  </si>
  <si>
    <t>Alto Jahuel - Polpaico (500)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</si>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</sst>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6" fillId="0" borderId="0" xfId="1" applyNumberFormat="1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Gráfico 1</a:t>
            </a:r>
          </a:p>
          <a:p>
            <a:pPr>
              <a:defRPr/>
            </a:pPr>
            <a:r>
              <a:rPr lang="en-US" sz="1400"/>
              <a:t>Congestión media, mediana y máxima</a:t>
            </a:r>
          </a:p>
          <a:p>
            <a:pPr>
              <a:defRPr/>
            </a:pPr>
            <a:r>
              <a:rPr lang="en-US" sz="1400"/>
              <a:t>en cada una de las 41 líneas del  sistema troncal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(2005-2014, %</a:t>
            </a:r>
            <a:r>
              <a:rPr lang="en-US" sz="1400" baseline="0"/>
              <a:t> de las horas del año)</a:t>
            </a:r>
            <a:endParaRPr lang="en-US" sz="1400"/>
          </a:p>
        </c:rich>
      </c:tx>
      <c:layout>
        <c:manualLayout>
          <c:xMode val="edge"/>
          <c:yMode val="edge"/>
          <c:x val="0.23186633818667363"/>
          <c:y val="4.43491653327927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3901755857422"/>
          <c:y val="0.20137318059512727"/>
          <c:w val="0.7578167029438504"/>
          <c:h val="0.52187083798174549"/>
        </c:manualLayout>
      </c:layout>
      <c:lineChart>
        <c:grouping val="standard"/>
        <c:varyColors val="0"/>
        <c:ser>
          <c:idx val="2"/>
          <c:order val="1"/>
          <c:tx>
            <c:v>Media</c:v>
          </c:tx>
          <c:marker>
            <c:symbol val="none"/>
          </c:marker>
          <c:val>
            <c:numRef>
              <c:f>'Datos (2)'!$N$2:$N$42</c:f>
              <c:numCache>
                <c:formatCode>0.0%</c:formatCode>
                <c:ptCount val="41"/>
                <c:pt idx="0">
                  <c:v>6.1105110642781867E-2</c:v>
                </c:pt>
                <c:pt idx="1">
                  <c:v>7.4927509084846841E-2</c:v>
                </c:pt>
                <c:pt idx="2">
                  <c:v>4.2030479760526922E-2</c:v>
                </c:pt>
                <c:pt idx="3">
                  <c:v>3.3182012393998692E-2</c:v>
                </c:pt>
                <c:pt idx="4">
                  <c:v>2.5045381390822664E-2</c:v>
                </c:pt>
                <c:pt idx="5">
                  <c:v>4.3603131115459888E-2</c:v>
                </c:pt>
                <c:pt idx="6">
                  <c:v>1.9831401475237091E-2</c:v>
                </c:pt>
                <c:pt idx="7">
                  <c:v>2.710063515781571E-2</c:v>
                </c:pt>
                <c:pt idx="8">
                  <c:v>2.1436788097747003E-2</c:v>
                </c:pt>
                <c:pt idx="9">
                  <c:v>1.3857990867579903E-2</c:v>
                </c:pt>
                <c:pt idx="10">
                  <c:v>1.887180114406142E-2</c:v>
                </c:pt>
                <c:pt idx="11">
                  <c:v>1.2428307993376487E-2</c:v>
                </c:pt>
                <c:pt idx="12">
                  <c:v>1.8164483917908574E-2</c:v>
                </c:pt>
                <c:pt idx="13">
                  <c:v>1.5599377448411809E-2</c:v>
                </c:pt>
                <c:pt idx="14">
                  <c:v>2.9623568380866827E-2</c:v>
                </c:pt>
                <c:pt idx="15">
                  <c:v>1.2393204859491632E-2</c:v>
                </c:pt>
                <c:pt idx="16">
                  <c:v>7.4968036529680371E-3</c:v>
                </c:pt>
                <c:pt idx="17">
                  <c:v>1.4960940087309952E-2</c:v>
                </c:pt>
                <c:pt idx="18">
                  <c:v>3.0251141552511416E-3</c:v>
                </c:pt>
                <c:pt idx="19">
                  <c:v>2.7916666666666667E-3</c:v>
                </c:pt>
                <c:pt idx="20">
                  <c:v>2.7933200361282551E-3</c:v>
                </c:pt>
                <c:pt idx="21">
                  <c:v>2.4449219730041647E-3</c:v>
                </c:pt>
                <c:pt idx="22">
                  <c:v>1.4307667218626124E-3</c:v>
                </c:pt>
                <c:pt idx="23">
                  <c:v>3.5798497164935524E-3</c:v>
                </c:pt>
                <c:pt idx="24">
                  <c:v>1.6232876712328765E-3</c:v>
                </c:pt>
                <c:pt idx="25">
                  <c:v>2.4782604406846489E-3</c:v>
                </c:pt>
                <c:pt idx="26">
                  <c:v>1.1716782693315369E-3</c:v>
                </c:pt>
                <c:pt idx="27">
                  <c:v>2.9680365296803652E-4</c:v>
                </c:pt>
                <c:pt idx="28">
                  <c:v>1.8315018315018315E-4</c:v>
                </c:pt>
                <c:pt idx="29">
                  <c:v>3.259132420091324E-4</c:v>
                </c:pt>
                <c:pt idx="30">
                  <c:v>1.6025641025641026E-4</c:v>
                </c:pt>
                <c:pt idx="31">
                  <c:v>1.4269406392694063E-4</c:v>
                </c:pt>
                <c:pt idx="32">
                  <c:v>2.286868382758794E-4</c:v>
                </c:pt>
                <c:pt idx="33">
                  <c:v>1.9360730593607302E-4</c:v>
                </c:pt>
                <c:pt idx="34">
                  <c:v>9.1324200913242012E-5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1"/>
        </c:ser>
        <c:ser>
          <c:idx val="0"/>
          <c:order val="2"/>
          <c:tx>
            <c:v>Mediana</c:v>
          </c:tx>
          <c:spPr>
            <a:ln w="34925">
              <a:prstDash val="sysDash"/>
            </a:ln>
          </c:spPr>
          <c:marker>
            <c:symbol val="none"/>
          </c:marker>
          <c:val>
            <c:numRef>
              <c:f>'Datos (2)'!$O$2:$O$42</c:f>
              <c:numCache>
                <c:formatCode>0.0%</c:formatCode>
                <c:ptCount val="41"/>
                <c:pt idx="0">
                  <c:v>0</c:v>
                </c:pt>
                <c:pt idx="1">
                  <c:v>6.2614155251141557E-2</c:v>
                </c:pt>
                <c:pt idx="2">
                  <c:v>7.8079384684482372E-3</c:v>
                </c:pt>
                <c:pt idx="3">
                  <c:v>3.4417808219178083E-4</c:v>
                </c:pt>
                <c:pt idx="4">
                  <c:v>5.1229508196721314E-4</c:v>
                </c:pt>
                <c:pt idx="5">
                  <c:v>3.1917808219178081E-3</c:v>
                </c:pt>
                <c:pt idx="6">
                  <c:v>0</c:v>
                </c:pt>
                <c:pt idx="7">
                  <c:v>1.159417808219178E-2</c:v>
                </c:pt>
                <c:pt idx="8">
                  <c:v>0</c:v>
                </c:pt>
                <c:pt idx="9">
                  <c:v>0</c:v>
                </c:pt>
                <c:pt idx="10">
                  <c:v>6.8493150684931507E-4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8.7899543378995425E-3</c:v>
                </c:pt>
                <c:pt idx="15">
                  <c:v>1.4269406392694063E-3</c:v>
                </c:pt>
                <c:pt idx="16">
                  <c:v>0</c:v>
                </c:pt>
                <c:pt idx="17">
                  <c:v>2.8538812785388126E-4</c:v>
                </c:pt>
                <c:pt idx="18">
                  <c:v>0</c:v>
                </c:pt>
                <c:pt idx="19">
                  <c:v>0</c:v>
                </c:pt>
                <c:pt idx="20">
                  <c:v>6.8493150684931507E-4</c:v>
                </c:pt>
                <c:pt idx="21">
                  <c:v>0</c:v>
                </c:pt>
                <c:pt idx="22">
                  <c:v>0</c:v>
                </c:pt>
                <c:pt idx="23">
                  <c:v>5.1369863013698625E-4</c:v>
                </c:pt>
                <c:pt idx="24">
                  <c:v>0</c:v>
                </c:pt>
                <c:pt idx="25">
                  <c:v>1.0277177285374006E-3</c:v>
                </c:pt>
                <c:pt idx="26">
                  <c:v>6.278538812785388E-4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789440"/>
        <c:axId val="351791360"/>
      </c:lineChart>
      <c:lineChart>
        <c:grouping val="standard"/>
        <c:varyColors val="0"/>
        <c:ser>
          <c:idx val="1"/>
          <c:order val="0"/>
          <c:tx>
            <c:v>Máximo</c:v>
          </c:tx>
          <c:spPr>
            <a:ln>
              <a:prstDash val="lgDash"/>
            </a:ln>
          </c:spPr>
          <c:marker>
            <c:symbol val="none"/>
          </c:marker>
          <c:val>
            <c:numRef>
              <c:f>'Datos (2)'!$M$2:$M$42</c:f>
              <c:numCache>
                <c:formatCode>0.0%</c:formatCode>
                <c:ptCount val="41"/>
                <c:pt idx="0">
                  <c:v>0.31267123287671234</c:v>
                </c:pt>
                <c:pt idx="1">
                  <c:v>0.2271689497716895</c:v>
                </c:pt>
                <c:pt idx="2">
                  <c:v>0.20821917808219179</c:v>
                </c:pt>
                <c:pt idx="3">
                  <c:v>0.20308219178082193</c:v>
                </c:pt>
                <c:pt idx="4">
                  <c:v>0.20182648401826483</c:v>
                </c:pt>
                <c:pt idx="5">
                  <c:v>0.1997716894977169</c:v>
                </c:pt>
                <c:pt idx="6">
                  <c:v>0.15947488584474886</c:v>
                </c:pt>
                <c:pt idx="7">
                  <c:v>0.14217032967032966</c:v>
                </c:pt>
                <c:pt idx="8">
                  <c:v>0.13675799086757992</c:v>
                </c:pt>
                <c:pt idx="9">
                  <c:v>0.1367100456621004</c:v>
                </c:pt>
                <c:pt idx="10">
                  <c:v>0.13415750915750915</c:v>
                </c:pt>
                <c:pt idx="11">
                  <c:v>0.11332417582417582</c:v>
                </c:pt>
                <c:pt idx="12">
                  <c:v>0.10856164383561644</c:v>
                </c:pt>
                <c:pt idx="13">
                  <c:v>9.3721461187214611E-2</c:v>
                </c:pt>
                <c:pt idx="14">
                  <c:v>9.0753424657534248E-2</c:v>
                </c:pt>
                <c:pt idx="15">
                  <c:v>6.8721461187214616E-2</c:v>
                </c:pt>
                <c:pt idx="16">
                  <c:v>6.0284246575342475E-2</c:v>
                </c:pt>
                <c:pt idx="17">
                  <c:v>4.7847985347985345E-2</c:v>
                </c:pt>
                <c:pt idx="18">
                  <c:v>2.0319634703196348E-2</c:v>
                </c:pt>
                <c:pt idx="19">
                  <c:v>1.4041095890410958E-2</c:v>
                </c:pt>
                <c:pt idx="20">
                  <c:v>1.4041095890410958E-2</c:v>
                </c:pt>
                <c:pt idx="21">
                  <c:v>1.3965201465201466E-2</c:v>
                </c:pt>
                <c:pt idx="22">
                  <c:v>1.3965201465201466E-2</c:v>
                </c:pt>
                <c:pt idx="23">
                  <c:v>1.3326484018264841E-2</c:v>
                </c:pt>
                <c:pt idx="24">
                  <c:v>1.0348173515981733E-2</c:v>
                </c:pt>
                <c:pt idx="25">
                  <c:v>7.8767123287671239E-3</c:v>
                </c:pt>
                <c:pt idx="26">
                  <c:v>3.958904109589041E-3</c:v>
                </c:pt>
                <c:pt idx="27">
                  <c:v>2.9680365296803654E-3</c:v>
                </c:pt>
                <c:pt idx="28">
                  <c:v>1.8315018315018315E-3</c:v>
                </c:pt>
                <c:pt idx="29">
                  <c:v>1.7123287671232876E-3</c:v>
                </c:pt>
                <c:pt idx="30">
                  <c:v>1.6025641025641025E-3</c:v>
                </c:pt>
                <c:pt idx="31">
                  <c:v>1.4269406392694063E-3</c:v>
                </c:pt>
                <c:pt idx="32">
                  <c:v>1.3736263736263737E-3</c:v>
                </c:pt>
                <c:pt idx="33">
                  <c:v>1.0593607305936072E-3</c:v>
                </c:pt>
                <c:pt idx="34">
                  <c:v>9.1324200913242017E-4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83808"/>
        <c:axId val="352182272"/>
      </c:lineChart>
      <c:catAx>
        <c:axId val="3517894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Líneas</a:t>
                </a:r>
                <a:r>
                  <a:rPr lang="en-US" baseline="0"/>
                  <a:t> de transmisión del sistema troncal numeradas de 1 a 41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3939455122334438"/>
              <c:y val="0.76618204196413586"/>
            </c:manualLayout>
          </c:layout>
          <c:overlay val="0"/>
        </c:title>
        <c:majorTickMark val="out"/>
        <c:minorTickMark val="none"/>
        <c:tickLblPos val="nextTo"/>
        <c:crossAx val="351791360"/>
        <c:crosses val="autoZero"/>
        <c:auto val="1"/>
        <c:lblAlgn val="ctr"/>
        <c:lblOffset val="100"/>
        <c:noMultiLvlLbl val="0"/>
      </c:catAx>
      <c:valAx>
        <c:axId val="351791360"/>
        <c:scaling>
          <c:orientation val="minMax"/>
          <c:max val="0.35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crossAx val="351789440"/>
        <c:crosses val="autoZero"/>
        <c:crossBetween val="between"/>
      </c:valAx>
      <c:valAx>
        <c:axId val="352182272"/>
        <c:scaling>
          <c:orientation val="minMax"/>
          <c:max val="0.35000000000000003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crossAx val="352183808"/>
        <c:crosses val="max"/>
        <c:crossBetween val="between"/>
        <c:majorUnit val="5.000000000000001E-2"/>
      </c:valAx>
      <c:catAx>
        <c:axId val="3521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3521822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0659578644303294"/>
          <c:y val="0.8238053963066142"/>
          <c:w val="0.39826573676065352"/>
          <c:h val="2.675493290908125E-2"/>
        </c:manualLayout>
      </c:layout>
      <c:overlay val="0"/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4018" cy="858383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4" sqref="A24:XFD24"/>
    </sheetView>
  </sheetViews>
  <sheetFormatPr baseColWidth="10" defaultColWidth="11.42578125" defaultRowHeight="15" x14ac:dyDescent="0.25"/>
  <cols>
    <col min="1" max="1" width="5.7109375" style="3" customWidth="1"/>
    <col min="2" max="2" width="37.5703125" style="3" bestFit="1" customWidth="1"/>
    <col min="3" max="13" width="8" style="3" customWidth="1"/>
    <col min="14" max="15" width="11.42578125" style="3"/>
    <col min="16" max="16" width="13.5703125" style="3" bestFit="1" customWidth="1"/>
    <col min="17" max="17" width="11.42578125" style="3"/>
    <col min="18" max="18" width="16.42578125" style="3" bestFit="1" customWidth="1"/>
    <col min="19" max="21" width="11.42578125" style="3"/>
    <col min="22" max="22" width="41.42578125" style="3" bestFit="1" customWidth="1"/>
    <col min="23" max="16384" width="11.42578125" style="3"/>
  </cols>
  <sheetData>
    <row r="1" spans="1:24" x14ac:dyDescent="0.25">
      <c r="B1" s="5" t="s">
        <v>0</v>
      </c>
      <c r="C1" s="5">
        <v>2005</v>
      </c>
      <c r="D1" s="5">
        <v>2006</v>
      </c>
      <c r="E1" s="5">
        <v>2007</v>
      </c>
      <c r="F1" s="5">
        <v>2008</v>
      </c>
      <c r="G1" s="5">
        <v>2009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/>
      <c r="N1" s="5" t="s">
        <v>1</v>
      </c>
      <c r="O1" s="5" t="s">
        <v>2</v>
      </c>
      <c r="P1" s="5" t="s">
        <v>3</v>
      </c>
      <c r="Q1" s="5" t="s">
        <v>4</v>
      </c>
      <c r="R1" s="5" t="s">
        <v>5</v>
      </c>
      <c r="S1" s="5" t="s">
        <v>56</v>
      </c>
      <c r="W1" s="3">
        <v>2013</v>
      </c>
      <c r="X1" s="3">
        <v>2014</v>
      </c>
    </row>
    <row r="2" spans="1:24" x14ac:dyDescent="0.25">
      <c r="A2" s="3">
        <v>1</v>
      </c>
      <c r="B2" s="5" t="s">
        <v>6</v>
      </c>
      <c r="C2" s="2">
        <v>0</v>
      </c>
      <c r="D2" s="2">
        <v>0</v>
      </c>
      <c r="E2" s="2">
        <v>0</v>
      </c>
      <c r="F2" s="2">
        <v>0</v>
      </c>
      <c r="G2" s="2">
        <v>0.1997716894977169</v>
      </c>
      <c r="H2" s="2">
        <v>6.4954337899543385E-2</v>
      </c>
      <c r="I2" s="2">
        <v>0.31267123287671234</v>
      </c>
      <c r="J2" s="2">
        <v>3.3653846153846152E-2</v>
      </c>
      <c r="K2" s="2">
        <v>0</v>
      </c>
      <c r="L2" s="2">
        <v>0</v>
      </c>
      <c r="M2" s="2"/>
      <c r="N2" s="6">
        <v>168.75200000000001</v>
      </c>
      <c r="O2" s="6">
        <v>309.58999999999997</v>
      </c>
      <c r="P2" s="6">
        <v>2.0819999999999999</v>
      </c>
      <c r="Q2" s="7">
        <v>500</v>
      </c>
      <c r="R2" s="7">
        <v>1803.064890679201</v>
      </c>
      <c r="S2" s="6">
        <f>N2/O2/R2*1000000</f>
        <v>302.30870132037529</v>
      </c>
      <c r="V2" s="3" t="s">
        <v>57</v>
      </c>
      <c r="W2" s="2">
        <v>0</v>
      </c>
      <c r="X2" s="2">
        <v>0</v>
      </c>
    </row>
    <row r="3" spans="1:24" x14ac:dyDescent="0.25">
      <c r="A3" s="3">
        <f>1+A2</f>
        <v>2</v>
      </c>
      <c r="B3" s="5" t="s">
        <v>7</v>
      </c>
      <c r="C3" s="2">
        <v>0</v>
      </c>
      <c r="D3" s="2">
        <v>0</v>
      </c>
      <c r="E3" s="2">
        <v>0</v>
      </c>
      <c r="F3" s="2">
        <v>0</v>
      </c>
      <c r="G3" s="2">
        <v>0.1997716894977169</v>
      </c>
      <c r="H3" s="2">
        <v>4.1780821917808221E-2</v>
      </c>
      <c r="I3" s="2">
        <v>0.15833333333333333</v>
      </c>
      <c r="J3" s="2">
        <v>2.976190476190476E-2</v>
      </c>
      <c r="K3" s="2">
        <v>0</v>
      </c>
      <c r="L3" s="2">
        <v>6.3835616438356162E-3</v>
      </c>
      <c r="M3" s="2"/>
      <c r="N3" s="6">
        <v>137.28</v>
      </c>
      <c r="O3" s="6">
        <v>240.3</v>
      </c>
      <c r="P3" s="6">
        <v>1.7829999999999999</v>
      </c>
      <c r="Q3" s="7">
        <v>500</v>
      </c>
      <c r="R3" s="7">
        <v>1544.1232949476539</v>
      </c>
      <c r="S3" s="6">
        <f t="shared" ref="S3:S42" si="0">N3/O3/R3*1000000</f>
        <v>369.97427245832336</v>
      </c>
      <c r="V3" s="3" t="s">
        <v>82</v>
      </c>
      <c r="W3" s="2">
        <v>0</v>
      </c>
      <c r="X3" s="2">
        <v>6.3835616438356162E-3</v>
      </c>
    </row>
    <row r="4" spans="1:24" x14ac:dyDescent="0.25">
      <c r="A4" s="3">
        <f t="shared" ref="A4:A42" si="1">1+A3</f>
        <v>3</v>
      </c>
      <c r="B4" s="5" t="s">
        <v>8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2.9223744292237442E-2</v>
      </c>
      <c r="I4" s="2">
        <v>0.15947488584474886</v>
      </c>
      <c r="J4" s="2">
        <v>9.6153846153846159E-3</v>
      </c>
      <c r="K4" s="2">
        <v>0</v>
      </c>
      <c r="L4" s="2">
        <v>0</v>
      </c>
      <c r="M4" s="2"/>
      <c r="N4" s="6">
        <v>53.173000000000002</v>
      </c>
      <c r="O4" s="6">
        <v>72</v>
      </c>
      <c r="P4" s="6">
        <v>2.0819999999999999</v>
      </c>
      <c r="Q4" s="7">
        <v>500</v>
      </c>
      <c r="R4" s="7">
        <v>1803.064890679201</v>
      </c>
      <c r="S4" s="6">
        <f t="shared" si="0"/>
        <v>409.58808122024732</v>
      </c>
      <c r="W4" s="2">
        <v>0</v>
      </c>
      <c r="X4" s="2">
        <v>0</v>
      </c>
    </row>
    <row r="5" spans="1:24" x14ac:dyDescent="0.25">
      <c r="A5" s="3">
        <f t="shared" si="1"/>
        <v>4</v>
      </c>
      <c r="B5" s="5" t="s">
        <v>9</v>
      </c>
      <c r="C5" s="2">
        <v>4.3378995433789955E-3</v>
      </c>
      <c r="D5" s="2">
        <v>4.2237442922374432E-3</v>
      </c>
      <c r="E5" s="2">
        <v>6.8493150684931503E-3</v>
      </c>
      <c r="F5" s="2">
        <v>1.9353369763205829E-3</v>
      </c>
      <c r="G5" s="2">
        <v>6.8493150684931507E-4</v>
      </c>
      <c r="H5" s="2">
        <v>2.6255707762557076E-2</v>
      </c>
      <c r="I5" s="2">
        <v>2.6255707762557076E-2</v>
      </c>
      <c r="J5" s="2">
        <v>0.14217032967032966</v>
      </c>
      <c r="K5" s="2">
        <v>1.6339041095890409E-2</v>
      </c>
      <c r="L5" s="2">
        <v>4.1954337899543379E-2</v>
      </c>
      <c r="M5" s="2"/>
      <c r="N5" s="6">
        <v>235.20999999999998</v>
      </c>
      <c r="O5" s="6">
        <v>196.5</v>
      </c>
      <c r="P5" s="6">
        <v>2.0619999999999998</v>
      </c>
      <c r="Q5" s="7">
        <v>500</v>
      </c>
      <c r="R5" s="7">
        <v>1785.7443826035121</v>
      </c>
      <c r="S5" s="6">
        <f t="shared" si="0"/>
        <v>670.30727753184067</v>
      </c>
      <c r="V5" s="3" t="s">
        <v>58</v>
      </c>
      <c r="W5" s="2">
        <v>1.6339041095890409E-2</v>
      </c>
      <c r="X5" s="2">
        <v>4.1954337899543379E-2</v>
      </c>
    </row>
    <row r="6" spans="1:24" x14ac:dyDescent="0.25">
      <c r="A6" s="3">
        <f t="shared" si="1"/>
        <v>5</v>
      </c>
      <c r="B6" s="5" t="s">
        <v>10</v>
      </c>
      <c r="C6" s="2">
        <v>2.2831050228310502E-4</v>
      </c>
      <c r="D6" s="2">
        <v>1.0273972602739725E-3</v>
      </c>
      <c r="E6" s="2">
        <v>0</v>
      </c>
      <c r="F6" s="2">
        <v>1.7076502732240437E-3</v>
      </c>
      <c r="G6" s="2">
        <v>1.4840182648401827E-3</v>
      </c>
      <c r="H6" s="2">
        <v>3.3105022831050228E-3</v>
      </c>
      <c r="I6" s="2">
        <v>0</v>
      </c>
      <c r="J6" s="2">
        <v>0</v>
      </c>
      <c r="K6" s="2">
        <v>3.958904109589041E-3</v>
      </c>
      <c r="L6" s="2">
        <v>0</v>
      </c>
      <c r="M6" s="2"/>
      <c r="N6" s="6">
        <v>12.93</v>
      </c>
      <c r="O6" s="6">
        <v>72.150000000000006</v>
      </c>
      <c r="P6" s="6">
        <v>0.51800000000000002</v>
      </c>
      <c r="Q6" s="7">
        <v>220</v>
      </c>
      <c r="R6" s="7">
        <v>197.38451003054925</v>
      </c>
      <c r="S6" s="6">
        <f t="shared" si="0"/>
        <v>907.92321637722637</v>
      </c>
      <c r="V6" s="3" t="s">
        <v>59</v>
      </c>
      <c r="W6" s="2">
        <v>3.958904109589041E-3</v>
      </c>
      <c r="X6" s="2">
        <v>0</v>
      </c>
    </row>
    <row r="7" spans="1:24" x14ac:dyDescent="0.25">
      <c r="A7" s="3">
        <f t="shared" si="1"/>
        <v>6</v>
      </c>
      <c r="B7" s="5" t="s">
        <v>11</v>
      </c>
      <c r="C7" s="2">
        <v>1.9406392694063927E-3</v>
      </c>
      <c r="D7" s="2">
        <v>0</v>
      </c>
      <c r="E7" s="2">
        <v>0</v>
      </c>
      <c r="F7" s="2">
        <v>9.1074681238615665E-4</v>
      </c>
      <c r="G7" s="2">
        <v>4.5662100456621003E-4</v>
      </c>
      <c r="H7" s="2">
        <v>0</v>
      </c>
      <c r="I7" s="2">
        <v>7.8767123287671239E-3</v>
      </c>
      <c r="J7" s="2">
        <v>1.1446886446886447E-3</v>
      </c>
      <c r="K7" s="2">
        <v>7.5353881278538808E-3</v>
      </c>
      <c r="L7" s="2">
        <v>4.917808219178082E-3</v>
      </c>
      <c r="M7" s="2"/>
      <c r="N7" s="6">
        <v>13.581</v>
      </c>
      <c r="O7" s="6">
        <v>75.3</v>
      </c>
      <c r="P7" s="6">
        <v>0.51800000000000002</v>
      </c>
      <c r="Q7" s="7">
        <v>220</v>
      </c>
      <c r="R7" s="7">
        <v>197.38451003054925</v>
      </c>
      <c r="S7" s="6">
        <f t="shared" si="0"/>
        <v>913.74224709496036</v>
      </c>
      <c r="V7" s="3" t="s">
        <v>60</v>
      </c>
      <c r="W7" s="2">
        <v>7.5353881278538808E-3</v>
      </c>
      <c r="X7" s="2">
        <v>4.917808219178082E-3</v>
      </c>
    </row>
    <row r="8" spans="1:24" x14ac:dyDescent="0.25">
      <c r="A8" s="3">
        <f t="shared" si="1"/>
        <v>7</v>
      </c>
      <c r="B8" s="5" t="s">
        <v>12</v>
      </c>
      <c r="C8" s="2">
        <v>0.1110730593607306</v>
      </c>
      <c r="D8" s="2">
        <v>0.20821917808219179</v>
      </c>
      <c r="E8" s="2">
        <v>6.2899543378995434E-2</v>
      </c>
      <c r="F8" s="2">
        <v>8.5382513661202194E-3</v>
      </c>
      <c r="G8" s="2">
        <v>1.7123287671232876E-2</v>
      </c>
      <c r="H8" s="2">
        <v>2.9680365296803654E-3</v>
      </c>
      <c r="I8" s="2">
        <v>7.0776255707762558E-3</v>
      </c>
      <c r="J8" s="2">
        <v>2.2893772893772895E-3</v>
      </c>
      <c r="K8" s="2">
        <v>1.1643835616438356E-4</v>
      </c>
      <c r="L8" s="2">
        <v>0</v>
      </c>
      <c r="M8" s="2"/>
      <c r="N8" s="6">
        <v>67.445999999999998</v>
      </c>
      <c r="O8" s="6">
        <v>132.69999999999999</v>
      </c>
      <c r="P8" s="6">
        <v>1.036</v>
      </c>
      <c r="Q8" s="7">
        <v>220</v>
      </c>
      <c r="R8" s="7">
        <v>394.7690200610985</v>
      </c>
      <c r="S8" s="6">
        <f t="shared" si="0"/>
        <v>1287.4851001992101</v>
      </c>
      <c r="V8" s="3" t="s">
        <v>61</v>
      </c>
      <c r="W8" s="2">
        <v>1.1643835616438356E-4</v>
      </c>
      <c r="X8" s="2">
        <v>0</v>
      </c>
    </row>
    <row r="9" spans="1:24" x14ac:dyDescent="0.25">
      <c r="A9" s="3">
        <f t="shared" si="1"/>
        <v>8</v>
      </c>
      <c r="B9" s="5" t="s">
        <v>13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1.0348173515981733E-2</v>
      </c>
      <c r="L9" s="2">
        <v>5.8847031963470322E-3</v>
      </c>
      <c r="M9" s="2"/>
      <c r="N9" s="6">
        <v>35.548999999999999</v>
      </c>
      <c r="O9" s="6">
        <v>109.18</v>
      </c>
      <c r="P9" s="6">
        <v>0.51800000000000002</v>
      </c>
      <c r="Q9" s="7">
        <v>220</v>
      </c>
      <c r="R9" s="7">
        <v>197.38451003054925</v>
      </c>
      <c r="S9" s="6">
        <f t="shared" si="0"/>
        <v>1649.57182646254</v>
      </c>
      <c r="V9" s="3" t="s">
        <v>62</v>
      </c>
      <c r="W9" s="2">
        <v>1.0348173515981733E-2</v>
      </c>
      <c r="X9" s="2">
        <v>5.8847031963470322E-3</v>
      </c>
    </row>
    <row r="10" spans="1:24" x14ac:dyDescent="0.25">
      <c r="A10" s="3">
        <f t="shared" si="1"/>
        <v>9</v>
      </c>
      <c r="B10" s="5" t="s">
        <v>14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1.3698630136986301E-3</v>
      </c>
      <c r="I10" s="2">
        <v>2.2602739726027398E-2</v>
      </c>
      <c r="J10" s="2">
        <v>0.13415750915750915</v>
      </c>
      <c r="K10" s="2">
        <v>2.5989726027397259E-2</v>
      </c>
      <c r="L10" s="2">
        <v>4.5981735159817353E-3</v>
      </c>
      <c r="M10" s="2"/>
      <c r="N10" s="6">
        <v>32.322000000000003</v>
      </c>
      <c r="O10" s="6">
        <v>88.04</v>
      </c>
      <c r="P10" s="6">
        <v>0.51800000000000002</v>
      </c>
      <c r="Q10" s="7">
        <v>220</v>
      </c>
      <c r="R10" s="7">
        <v>197.38451003054925</v>
      </c>
      <c r="S10" s="6">
        <f t="shared" si="0"/>
        <v>1859.9665083258412</v>
      </c>
      <c r="V10" s="3" t="s">
        <v>63</v>
      </c>
      <c r="W10" s="2">
        <v>2.5989726027397259E-2</v>
      </c>
      <c r="X10" s="2">
        <v>4.5981735159817353E-3</v>
      </c>
    </row>
    <row r="11" spans="1:24" x14ac:dyDescent="0.25">
      <c r="A11" s="3">
        <f t="shared" si="1"/>
        <v>10</v>
      </c>
      <c r="B11" s="5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1.0958904109589041E-2</v>
      </c>
      <c r="J11" s="2">
        <v>0.11332417582417582</v>
      </c>
      <c r="K11" s="2">
        <v>0</v>
      </c>
      <c r="L11" s="2">
        <v>0</v>
      </c>
      <c r="M11" s="2"/>
      <c r="N11" s="6">
        <v>47.536000000000001</v>
      </c>
      <c r="O11" s="6">
        <v>154.22</v>
      </c>
      <c r="P11" s="6">
        <v>0.58699999999999997</v>
      </c>
      <c r="Q11" s="7">
        <v>220</v>
      </c>
      <c r="R11" s="7">
        <v>223.67704128944476</v>
      </c>
      <c r="S11" s="6">
        <f t="shared" si="0"/>
        <v>1378.0358824485752</v>
      </c>
      <c r="W11" s="2">
        <v>0</v>
      </c>
      <c r="X11" s="2">
        <v>0</v>
      </c>
    </row>
    <row r="12" spans="1:24" x14ac:dyDescent="0.25">
      <c r="A12" s="3">
        <f t="shared" si="1"/>
        <v>11</v>
      </c>
      <c r="B12" s="5" t="s">
        <v>16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1.4683789954337901E-2</v>
      </c>
      <c r="L12" s="2">
        <v>6.0284246575342475E-2</v>
      </c>
      <c r="M12" s="2"/>
      <c r="N12" s="6">
        <v>26.231999999999999</v>
      </c>
      <c r="O12" s="6">
        <v>74.42</v>
      </c>
      <c r="P12" s="6">
        <v>0.58699999999999997</v>
      </c>
      <c r="Q12" s="7">
        <v>220</v>
      </c>
      <c r="R12" s="7">
        <v>223.67704128944476</v>
      </c>
      <c r="S12" s="6">
        <f t="shared" si="0"/>
        <v>1575.8697846571501</v>
      </c>
      <c r="V12" s="3" t="s">
        <v>64</v>
      </c>
      <c r="W12" s="2">
        <v>1.4683789954337901E-2</v>
      </c>
      <c r="X12" s="2">
        <v>6.0284246575342475E-2</v>
      </c>
    </row>
    <row r="13" spans="1:24" x14ac:dyDescent="0.25">
      <c r="A13" s="3">
        <f t="shared" si="1"/>
        <v>12</v>
      </c>
      <c r="B13" s="5" t="s">
        <v>17</v>
      </c>
      <c r="C13" s="2">
        <v>0</v>
      </c>
      <c r="D13" s="2">
        <v>0</v>
      </c>
      <c r="E13" s="2">
        <v>0</v>
      </c>
      <c r="F13" s="2">
        <v>0</v>
      </c>
      <c r="G13" s="2">
        <v>5.7077625570776253E-4</v>
      </c>
      <c r="H13" s="2">
        <v>0</v>
      </c>
      <c r="I13" s="2">
        <v>4.6118721461187215E-2</v>
      </c>
      <c r="J13" s="2">
        <v>4.7847985347985345E-2</v>
      </c>
      <c r="K13" s="2">
        <v>1.1687214611872146E-2</v>
      </c>
      <c r="L13" s="2">
        <v>4.3384703196347033E-2</v>
      </c>
      <c r="M13" s="2"/>
      <c r="N13" s="6">
        <v>31.920999999999999</v>
      </c>
      <c r="O13" s="6">
        <v>97.1</v>
      </c>
      <c r="P13" s="6">
        <v>0.58699999999999997</v>
      </c>
      <c r="Q13" s="7">
        <v>220</v>
      </c>
      <c r="R13" s="7">
        <v>223.67704128944476</v>
      </c>
      <c r="S13" s="6">
        <f t="shared" si="0"/>
        <v>1469.7242123806632</v>
      </c>
      <c r="V13" s="3" t="s">
        <v>65</v>
      </c>
      <c r="W13" s="2">
        <v>1.1687214611872146E-2</v>
      </c>
      <c r="X13" s="2">
        <v>4.3384703196347033E-2</v>
      </c>
    </row>
    <row r="14" spans="1:24" x14ac:dyDescent="0.25">
      <c r="A14" s="3">
        <f t="shared" si="1"/>
        <v>13</v>
      </c>
      <c r="B14" s="5" t="s">
        <v>18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2.0319634703196348E-2</v>
      </c>
      <c r="I14" s="2">
        <v>9.9315068493150693E-3</v>
      </c>
      <c r="J14" s="2">
        <v>0</v>
      </c>
      <c r="K14" s="2">
        <v>0</v>
      </c>
      <c r="L14" s="2">
        <v>0</v>
      </c>
      <c r="M14" s="2"/>
      <c r="N14" s="6">
        <v>16.978999999999999</v>
      </c>
      <c r="O14" s="6">
        <v>27</v>
      </c>
      <c r="P14" s="6">
        <v>0.58699999999999997</v>
      </c>
      <c r="Q14" s="7">
        <v>220</v>
      </c>
      <c r="R14" s="7">
        <v>223.67704128944476</v>
      </c>
      <c r="S14" s="6">
        <f t="shared" si="0"/>
        <v>2811.427798877663</v>
      </c>
      <c r="W14" s="2">
        <v>0</v>
      </c>
      <c r="X14" s="2">
        <v>0</v>
      </c>
    </row>
    <row r="15" spans="1:24" x14ac:dyDescent="0.25">
      <c r="A15" s="3">
        <f t="shared" si="1"/>
        <v>14</v>
      </c>
      <c r="B15" s="5" t="s">
        <v>19</v>
      </c>
      <c r="C15" s="2">
        <v>5.7077625570776253E-4</v>
      </c>
      <c r="D15" s="2">
        <v>1.5981735159817352E-3</v>
      </c>
      <c r="E15" s="2">
        <v>1.2557077625570776E-3</v>
      </c>
      <c r="F15" s="2">
        <v>1.8214936247723133E-3</v>
      </c>
      <c r="G15" s="2">
        <v>9.1324200913242006E-4</v>
      </c>
      <c r="H15" s="2">
        <v>4.737442922374429E-2</v>
      </c>
      <c r="I15" s="2">
        <v>6.8721461187214616E-2</v>
      </c>
      <c r="J15" s="2">
        <v>1.6025641025641025E-3</v>
      </c>
      <c r="K15" s="2">
        <v>7.4200913242009129E-5</v>
      </c>
      <c r="L15" s="2">
        <v>0</v>
      </c>
      <c r="M15" s="2"/>
      <c r="N15" s="6">
        <v>40.602000000000004</v>
      </c>
      <c r="O15" s="6">
        <v>49.58</v>
      </c>
      <c r="P15" s="6">
        <v>2.8839999999999999</v>
      </c>
      <c r="Q15" s="7">
        <v>220</v>
      </c>
      <c r="R15" s="7">
        <v>1098.9515963863012</v>
      </c>
      <c r="S15" s="6">
        <f t="shared" si="0"/>
        <v>745.18197308396668</v>
      </c>
      <c r="V15" s="3" t="s">
        <v>66</v>
      </c>
      <c r="W15" s="2">
        <v>7.4200913242009129E-5</v>
      </c>
      <c r="X15" s="2">
        <v>0</v>
      </c>
    </row>
    <row r="16" spans="1:24" x14ac:dyDescent="0.25">
      <c r="A16" s="3">
        <f t="shared" si="1"/>
        <v>15</v>
      </c>
      <c r="B16" s="5" t="s">
        <v>20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/>
      <c r="N16" s="6">
        <v>28.577999999999999</v>
      </c>
      <c r="O16" s="6">
        <v>46.4</v>
      </c>
      <c r="P16" s="6">
        <v>1.677</v>
      </c>
      <c r="Q16" s="7">
        <v>220</v>
      </c>
      <c r="R16" s="7">
        <v>639.02282494446149</v>
      </c>
      <c r="S16" s="6">
        <f t="shared" si="0"/>
        <v>963.82343223393059</v>
      </c>
      <c r="W16" s="2">
        <v>0</v>
      </c>
      <c r="X16" s="2">
        <v>0</v>
      </c>
    </row>
    <row r="17" spans="1:24" x14ac:dyDescent="0.25">
      <c r="A17" s="3">
        <f t="shared" si="1"/>
        <v>16</v>
      </c>
      <c r="B17" s="5" t="s">
        <v>21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6">
        <v>6.6420000000000003</v>
      </c>
      <c r="O17" s="6">
        <v>0.4</v>
      </c>
      <c r="P17" s="6">
        <v>1.677</v>
      </c>
      <c r="Q17" s="7">
        <v>220</v>
      </c>
      <c r="R17" s="7">
        <v>639.02282494446149</v>
      </c>
      <c r="S17" s="6">
        <f t="shared" si="0"/>
        <v>25984.987314722552</v>
      </c>
      <c r="W17" s="2">
        <v>0</v>
      </c>
      <c r="X17" s="2">
        <v>0</v>
      </c>
    </row>
    <row r="18" spans="1:24" x14ac:dyDescent="0.25">
      <c r="A18" s="3">
        <f t="shared" si="1"/>
        <v>17</v>
      </c>
      <c r="B18" s="5" t="s">
        <v>22</v>
      </c>
      <c r="C18" s="2">
        <v>1.1643835616438357E-2</v>
      </c>
      <c r="D18" s="2">
        <v>0</v>
      </c>
      <c r="E18" s="2">
        <v>4.7945205479452057E-3</v>
      </c>
      <c r="F18" s="2">
        <v>1.0245901639344263E-3</v>
      </c>
      <c r="G18" s="2">
        <v>3.1164383561643836E-2</v>
      </c>
      <c r="H18" s="2">
        <v>0.20182648401826483</v>
      </c>
      <c r="I18" s="2">
        <v>0</v>
      </c>
      <c r="J18" s="2">
        <v>0</v>
      </c>
      <c r="K18" s="2">
        <v>0</v>
      </c>
      <c r="L18" s="2">
        <v>0</v>
      </c>
      <c r="M18" s="2"/>
      <c r="N18" s="6">
        <v>10.433999999999999</v>
      </c>
      <c r="O18" s="6">
        <v>16.600000000000001</v>
      </c>
      <c r="P18" s="6">
        <v>0.81399999999999995</v>
      </c>
      <c r="Q18" s="7">
        <v>220</v>
      </c>
      <c r="R18" s="7">
        <v>310.1756586194345</v>
      </c>
      <c r="S18" s="6">
        <f t="shared" si="0"/>
        <v>2026.4459811743809</v>
      </c>
      <c r="V18" s="3" t="s">
        <v>67</v>
      </c>
      <c r="W18" s="2">
        <v>0</v>
      </c>
      <c r="X18" s="2">
        <v>0</v>
      </c>
    </row>
    <row r="19" spans="1:24" x14ac:dyDescent="0.25">
      <c r="A19" s="3">
        <f t="shared" si="1"/>
        <v>18</v>
      </c>
      <c r="B19" s="5" t="s">
        <v>23</v>
      </c>
      <c r="C19" s="2">
        <v>0</v>
      </c>
      <c r="D19" s="2">
        <v>2.1004566210045664E-2</v>
      </c>
      <c r="E19" s="2">
        <v>0</v>
      </c>
      <c r="F19" s="2">
        <v>0</v>
      </c>
      <c r="G19" s="2">
        <v>0</v>
      </c>
      <c r="H19" s="2">
        <v>3.5616438356164383E-2</v>
      </c>
      <c r="I19" s="2">
        <v>0.20308219178082193</v>
      </c>
      <c r="J19" s="2">
        <v>7.1428571428571425E-2</v>
      </c>
      <c r="K19" s="2">
        <v>6.8835616438356166E-4</v>
      </c>
      <c r="L19" s="2">
        <v>0</v>
      </c>
      <c r="M19" s="2"/>
      <c r="N19" s="6">
        <v>11.751000000000001</v>
      </c>
      <c r="O19" s="6">
        <v>13.2</v>
      </c>
      <c r="P19" s="6">
        <v>0.81399999999999995</v>
      </c>
      <c r="Q19" s="7">
        <v>220</v>
      </c>
      <c r="R19" s="7">
        <v>310.1756586194345</v>
      </c>
      <c r="S19" s="6">
        <f t="shared" si="0"/>
        <v>2870.0745786745447</v>
      </c>
      <c r="V19" s="3" t="s">
        <v>68</v>
      </c>
      <c r="W19" s="2">
        <v>6.8835616438356166E-4</v>
      </c>
      <c r="X19" s="2">
        <v>0</v>
      </c>
    </row>
    <row r="20" spans="1:24" x14ac:dyDescent="0.25">
      <c r="A20" s="3">
        <f t="shared" si="1"/>
        <v>19</v>
      </c>
      <c r="B20" s="5" t="s">
        <v>24</v>
      </c>
      <c r="C20" s="2">
        <v>0.16666666666666666</v>
      </c>
      <c r="D20" s="2">
        <v>5.3652968036529677E-2</v>
      </c>
      <c r="E20" s="2">
        <v>3.6529680365296802E-3</v>
      </c>
      <c r="F20" s="2">
        <v>2.6183970856102005E-3</v>
      </c>
      <c r="G20" s="2">
        <v>7.1575342465753422E-2</v>
      </c>
      <c r="H20" s="2">
        <v>0.2271689497716895</v>
      </c>
      <c r="I20" s="2">
        <v>0.14623287671232876</v>
      </c>
      <c r="J20" s="2">
        <v>7.7609890109890112E-2</v>
      </c>
      <c r="K20" s="2">
        <v>9.7031963470319626E-5</v>
      </c>
      <c r="L20" s="2">
        <v>0</v>
      </c>
      <c r="M20" s="2"/>
      <c r="N20" s="6">
        <v>11.535</v>
      </c>
      <c r="O20" s="6">
        <v>12.1</v>
      </c>
      <c r="P20" s="6">
        <v>0.51800000000000002</v>
      </c>
      <c r="Q20" s="7">
        <v>220</v>
      </c>
      <c r="R20" s="7">
        <v>197.38451003054925</v>
      </c>
      <c r="S20" s="6">
        <f t="shared" si="0"/>
        <v>4829.688940517286</v>
      </c>
      <c r="V20" s="3" t="s">
        <v>69</v>
      </c>
      <c r="W20" s="2">
        <v>9.7031963470319626E-5</v>
      </c>
      <c r="X20" s="2">
        <v>0</v>
      </c>
    </row>
    <row r="21" spans="1:24" x14ac:dyDescent="0.25">
      <c r="A21" s="3">
        <f t="shared" si="1"/>
        <v>20</v>
      </c>
      <c r="B21" s="5" t="s">
        <v>25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0.13675799086757992</v>
      </c>
      <c r="J21" s="2">
        <v>7.7609890109890112E-2</v>
      </c>
      <c r="K21" s="2">
        <v>0</v>
      </c>
      <c r="L21" s="2">
        <v>0</v>
      </c>
      <c r="M21" s="2"/>
      <c r="N21" s="6">
        <v>25.596</v>
      </c>
      <c r="O21" s="6">
        <v>27.1</v>
      </c>
      <c r="P21" s="6">
        <v>2.0732123302718373</v>
      </c>
      <c r="Q21" s="7">
        <v>220</v>
      </c>
      <c r="R21" s="7">
        <v>789.99999999999966</v>
      </c>
      <c r="S21" s="6">
        <f t="shared" si="0"/>
        <v>1195.5719557195575</v>
      </c>
      <c r="W21" s="2">
        <v>0</v>
      </c>
      <c r="X21" s="2">
        <v>0</v>
      </c>
    </row>
    <row r="22" spans="1:24" x14ac:dyDescent="0.25">
      <c r="A22" s="3">
        <f t="shared" si="1"/>
        <v>21</v>
      </c>
      <c r="B22" s="5" t="s">
        <v>26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9.1324200913242006E-4</v>
      </c>
      <c r="J22" s="2">
        <v>1.3736263736263737E-3</v>
      </c>
      <c r="K22" s="2">
        <v>0</v>
      </c>
      <c r="L22" s="2">
        <v>0</v>
      </c>
      <c r="M22" s="2"/>
      <c r="N22" s="6">
        <v>35.320999999999998</v>
      </c>
      <c r="O22" s="6">
        <v>65</v>
      </c>
      <c r="P22" s="6">
        <v>1.238</v>
      </c>
      <c r="Q22" s="7">
        <v>220</v>
      </c>
      <c r="R22" s="7">
        <v>471.74135794945937</v>
      </c>
      <c r="S22" s="6">
        <f t="shared" si="0"/>
        <v>1151.902394909835</v>
      </c>
      <c r="V22" s="3" t="s">
        <v>70</v>
      </c>
      <c r="W22" s="2">
        <v>0</v>
      </c>
      <c r="X22" s="2">
        <v>0</v>
      </c>
    </row>
    <row r="23" spans="1:24" x14ac:dyDescent="0.25">
      <c r="A23" s="3">
        <f t="shared" si="1"/>
        <v>22</v>
      </c>
      <c r="B23" s="5" t="s">
        <v>27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0.10856164383561644</v>
      </c>
      <c r="I23" s="2">
        <v>6.4383561643835616E-2</v>
      </c>
      <c r="J23" s="2">
        <v>8.6996336996337E-3</v>
      </c>
      <c r="K23" s="2">
        <v>0</v>
      </c>
      <c r="L23" s="2">
        <v>0</v>
      </c>
      <c r="M23" s="2"/>
      <c r="N23" s="6">
        <v>32.344000000000001</v>
      </c>
      <c r="O23" s="6">
        <v>72.58</v>
      </c>
      <c r="P23" s="6">
        <v>0.59599999999999997</v>
      </c>
      <c r="Q23" s="7">
        <v>220</v>
      </c>
      <c r="R23" s="7">
        <v>227.10650188843115</v>
      </c>
      <c r="S23" s="6">
        <f t="shared" si="0"/>
        <v>1962.2177344808281</v>
      </c>
      <c r="W23" s="2">
        <v>0</v>
      </c>
      <c r="X23" s="2">
        <v>0</v>
      </c>
    </row>
    <row r="24" spans="1:24" x14ac:dyDescent="0.25">
      <c r="A24" s="3">
        <f t="shared" si="1"/>
        <v>23</v>
      </c>
      <c r="B24" s="5" t="s">
        <v>28</v>
      </c>
      <c r="C24" s="2">
        <v>4.3607305936073058E-2</v>
      </c>
      <c r="D24" s="2">
        <v>6.1986301369863016E-2</v>
      </c>
      <c r="E24" s="2">
        <v>1.7579908675799085E-2</v>
      </c>
      <c r="F24" s="2">
        <v>8.2308743169398901E-2</v>
      </c>
      <c r="G24" s="2">
        <v>9.0753424657534248E-2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/>
      <c r="N24" s="6">
        <v>23.501999999999999</v>
      </c>
      <c r="O24" s="6">
        <v>91.5</v>
      </c>
      <c r="P24" s="6">
        <v>0.69299999999999995</v>
      </c>
      <c r="Q24" s="7">
        <v>220</v>
      </c>
      <c r="R24" s="7">
        <v>264.06846612195096</v>
      </c>
      <c r="S24" s="6">
        <f t="shared" si="0"/>
        <v>972.67372658488841</v>
      </c>
      <c r="W24" s="2">
        <v>0</v>
      </c>
      <c r="X24" s="2">
        <v>0</v>
      </c>
    </row>
    <row r="25" spans="1:24" x14ac:dyDescent="0.25">
      <c r="A25" s="3">
        <f t="shared" si="1"/>
        <v>24</v>
      </c>
      <c r="B25" s="5" t="s">
        <v>29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/>
      <c r="N25" s="6">
        <v>24.785</v>
      </c>
      <c r="O25" s="6">
        <v>104.2</v>
      </c>
      <c r="P25" s="6">
        <v>0.69299999999999995</v>
      </c>
      <c r="Q25" s="7">
        <v>220</v>
      </c>
      <c r="R25" s="7">
        <v>264.06846612195096</v>
      </c>
      <c r="S25" s="6">
        <f t="shared" si="0"/>
        <v>900.75081031070465</v>
      </c>
      <c r="W25" s="2">
        <v>0</v>
      </c>
      <c r="X25" s="2">
        <v>0</v>
      </c>
    </row>
    <row r="26" spans="1:24" x14ac:dyDescent="0.25">
      <c r="A26" s="3">
        <f t="shared" si="1"/>
        <v>25</v>
      </c>
      <c r="B26" s="5" t="s">
        <v>30</v>
      </c>
      <c r="C26" s="2">
        <v>0</v>
      </c>
      <c r="D26" s="2">
        <v>0</v>
      </c>
      <c r="E26" s="2">
        <v>0</v>
      </c>
      <c r="F26" s="2">
        <v>6.2272313296903463E-2</v>
      </c>
      <c r="G26" s="2">
        <v>9.3721461187214611E-2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/>
      <c r="N26" s="6">
        <v>45.5</v>
      </c>
      <c r="O26" s="6">
        <v>204</v>
      </c>
      <c r="P26" s="6">
        <v>1.3122</v>
      </c>
      <c r="Q26" s="7">
        <v>220</v>
      </c>
      <c r="R26" s="7">
        <v>500.0153553322138</v>
      </c>
      <c r="S26" s="6">
        <f t="shared" si="0"/>
        <v>446.06473242823847</v>
      </c>
      <c r="V26" s="3" t="s">
        <v>71</v>
      </c>
      <c r="W26" s="2">
        <v>0</v>
      </c>
      <c r="X26" s="2">
        <v>0</v>
      </c>
    </row>
    <row r="27" spans="1:24" x14ac:dyDescent="0.25">
      <c r="A27" s="3">
        <f t="shared" si="1"/>
        <v>26</v>
      </c>
      <c r="B27" s="5" t="s">
        <v>31</v>
      </c>
      <c r="C27" s="2">
        <v>0</v>
      </c>
      <c r="D27" s="2">
        <v>0</v>
      </c>
      <c r="E27" s="2">
        <v>0</v>
      </c>
      <c r="F27" s="2">
        <v>0</v>
      </c>
      <c r="G27" s="2">
        <v>1.3698630136986301E-3</v>
      </c>
      <c r="H27" s="2">
        <v>1.4041095890410958E-2</v>
      </c>
      <c r="I27" s="2">
        <v>0</v>
      </c>
      <c r="J27" s="2">
        <v>0</v>
      </c>
      <c r="K27" s="2">
        <v>1.0113013698630137E-2</v>
      </c>
      <c r="L27" s="2">
        <v>2.3926940639269405E-3</v>
      </c>
      <c r="M27" s="2"/>
      <c r="N27" s="6">
        <v>30.786999999999999</v>
      </c>
      <c r="O27" s="6">
        <v>115.15</v>
      </c>
      <c r="P27" s="6">
        <v>0.38500000000000001</v>
      </c>
      <c r="Q27" s="7">
        <v>220</v>
      </c>
      <c r="R27" s="7">
        <v>146.70470340108392</v>
      </c>
      <c r="S27" s="6">
        <f t="shared" si="0"/>
        <v>1822.4658189324439</v>
      </c>
      <c r="V27" s="3" t="s">
        <v>72</v>
      </c>
      <c r="W27" s="2">
        <v>1.0113013698630137E-2</v>
      </c>
      <c r="X27" s="2">
        <v>2.3926940639269405E-3</v>
      </c>
    </row>
    <row r="28" spans="1:24" x14ac:dyDescent="0.25">
      <c r="A28" s="3">
        <f t="shared" si="1"/>
        <v>27</v>
      </c>
      <c r="B28" s="5" t="s">
        <v>32</v>
      </c>
      <c r="C28" s="2">
        <v>0</v>
      </c>
      <c r="D28" s="2">
        <v>1.0273972602739725E-3</v>
      </c>
      <c r="E28" s="2">
        <v>0</v>
      </c>
      <c r="F28" s="2">
        <v>0</v>
      </c>
      <c r="G28" s="2">
        <v>0</v>
      </c>
      <c r="H28" s="2">
        <v>0</v>
      </c>
      <c r="I28" s="2">
        <v>1.8264840182648401E-3</v>
      </c>
      <c r="J28" s="2">
        <v>6.868131868131868E-3</v>
      </c>
      <c r="K28" s="2">
        <v>1.3326484018264841E-2</v>
      </c>
      <c r="L28" s="2">
        <v>1.2749999999999999E-2</v>
      </c>
      <c r="M28" s="2"/>
      <c r="N28" s="6">
        <v>12.116</v>
      </c>
      <c r="O28" s="6">
        <v>34.65</v>
      </c>
      <c r="P28" s="6">
        <v>0.38500000000000001</v>
      </c>
      <c r="Q28" s="7">
        <v>220</v>
      </c>
      <c r="R28" s="7">
        <v>146.70470340108392</v>
      </c>
      <c r="S28" s="6">
        <f t="shared" si="0"/>
        <v>2383.4826120886742</v>
      </c>
      <c r="V28" s="3" t="s">
        <v>78</v>
      </c>
      <c r="W28" s="2">
        <v>1.3326484018264841E-2</v>
      </c>
      <c r="X28" s="2">
        <v>1.2749999999999999E-2</v>
      </c>
    </row>
    <row r="29" spans="1:24" x14ac:dyDescent="0.25">
      <c r="A29" s="3">
        <f t="shared" si="1"/>
        <v>28</v>
      </c>
      <c r="B29" s="5" t="s">
        <v>33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1.3698630136986301E-3</v>
      </c>
      <c r="I29" s="2">
        <v>0</v>
      </c>
      <c r="J29" s="2">
        <v>1.3965201465201466E-2</v>
      </c>
      <c r="K29" s="2">
        <v>9.1141552511415508E-3</v>
      </c>
      <c r="L29" s="2">
        <v>0</v>
      </c>
      <c r="M29" s="2"/>
      <c r="N29" s="6">
        <v>14.678000000000001</v>
      </c>
      <c r="O29" s="6">
        <v>110.82</v>
      </c>
      <c r="P29" s="6">
        <v>0.50600000000000001</v>
      </c>
      <c r="Q29" s="7">
        <v>220</v>
      </c>
      <c r="R29" s="7">
        <v>192.81189589856743</v>
      </c>
      <c r="S29" s="6">
        <f t="shared" si="0"/>
        <v>686.93384194876546</v>
      </c>
      <c r="V29" s="3" t="s">
        <v>73</v>
      </c>
      <c r="W29" s="2">
        <v>9.1141552511415508E-3</v>
      </c>
      <c r="X29" s="2">
        <v>0</v>
      </c>
    </row>
    <row r="30" spans="1:24" x14ac:dyDescent="0.25">
      <c r="A30" s="3">
        <f t="shared" si="1"/>
        <v>29</v>
      </c>
      <c r="B30" s="5" t="s">
        <v>34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1.7123287671232876E-3</v>
      </c>
      <c r="I30" s="2">
        <v>0</v>
      </c>
      <c r="J30" s="2">
        <v>0</v>
      </c>
      <c r="K30" s="2">
        <v>1.5468036529680367E-3</v>
      </c>
      <c r="L30" s="2">
        <v>0</v>
      </c>
      <c r="M30" s="2"/>
      <c r="N30" s="6">
        <v>21.872</v>
      </c>
      <c r="O30" s="6">
        <v>106</v>
      </c>
      <c r="P30" s="6">
        <v>0.50600000000000001</v>
      </c>
      <c r="Q30" s="7">
        <v>220</v>
      </c>
      <c r="R30" s="7">
        <v>192.81189589856743</v>
      </c>
      <c r="S30" s="6">
        <f t="shared" si="0"/>
        <v>1070.1602288587969</v>
      </c>
      <c r="V30" s="3" t="s">
        <v>79</v>
      </c>
      <c r="W30" s="2">
        <v>1.5468036529680367E-3</v>
      </c>
      <c r="X30" s="2">
        <v>0</v>
      </c>
    </row>
    <row r="31" spans="1:24" x14ac:dyDescent="0.25">
      <c r="A31" s="3">
        <f t="shared" si="1"/>
        <v>30</v>
      </c>
      <c r="B31" s="5" t="s">
        <v>35</v>
      </c>
      <c r="C31" s="2">
        <v>0</v>
      </c>
      <c r="D31" s="2">
        <v>0</v>
      </c>
      <c r="E31" s="2">
        <v>0</v>
      </c>
      <c r="F31" s="2">
        <v>0</v>
      </c>
      <c r="G31" s="2">
        <v>1.3698630136986301E-3</v>
      </c>
      <c r="H31" s="2">
        <v>1.4041095890410958E-2</v>
      </c>
      <c r="I31" s="2">
        <v>1.8264840182648401E-3</v>
      </c>
      <c r="J31" s="2">
        <v>6.868131868131868E-3</v>
      </c>
      <c r="K31" s="2">
        <v>3.8276255707762556E-3</v>
      </c>
      <c r="L31" s="2">
        <v>0</v>
      </c>
      <c r="M31" s="2"/>
      <c r="N31" s="6">
        <v>38.869999999999997</v>
      </c>
      <c r="O31" s="6">
        <v>155.13</v>
      </c>
      <c r="P31" s="6">
        <v>0.38200000000000001</v>
      </c>
      <c r="Q31" s="7">
        <v>220</v>
      </c>
      <c r="R31" s="7">
        <v>145.56154986808843</v>
      </c>
      <c r="S31" s="6">
        <f t="shared" si="0"/>
        <v>1721.3614672812034</v>
      </c>
      <c r="V31" s="3" t="s">
        <v>80</v>
      </c>
      <c r="W31" s="2">
        <v>3.8276255707762556E-3</v>
      </c>
      <c r="X31" s="2">
        <v>0</v>
      </c>
    </row>
    <row r="32" spans="1:24" x14ac:dyDescent="0.25">
      <c r="A32" s="3">
        <f t="shared" si="1"/>
        <v>31</v>
      </c>
      <c r="B32" s="5" t="s">
        <v>36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3.4246575342465754E-4</v>
      </c>
      <c r="I32" s="2">
        <v>0</v>
      </c>
      <c r="J32" s="2">
        <v>1.3965201465201466E-2</v>
      </c>
      <c r="K32" s="2">
        <v>0</v>
      </c>
      <c r="L32" s="2">
        <v>0</v>
      </c>
      <c r="M32" s="2"/>
      <c r="N32" s="6">
        <v>34.311</v>
      </c>
      <c r="O32" s="6">
        <v>216.82</v>
      </c>
      <c r="P32" s="6">
        <v>0.38100000000000001</v>
      </c>
      <c r="Q32" s="7">
        <v>220</v>
      </c>
      <c r="R32" s="7">
        <v>145.18049869042329</v>
      </c>
      <c r="S32" s="6">
        <f t="shared" si="0"/>
        <v>1089.9981275387297</v>
      </c>
      <c r="W32" s="2">
        <v>0</v>
      </c>
      <c r="X32" s="2">
        <v>0</v>
      </c>
    </row>
    <row r="33" spans="1:24" x14ac:dyDescent="0.25">
      <c r="A33" s="3">
        <f t="shared" si="1"/>
        <v>32</v>
      </c>
      <c r="B33" s="5" t="s">
        <v>37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/>
      <c r="N33" s="6">
        <v>33.966999999999999</v>
      </c>
      <c r="O33" s="6"/>
      <c r="P33" s="6"/>
      <c r="Q33" s="7"/>
      <c r="R33" s="7">
        <v>1500</v>
      </c>
      <c r="S33" s="6"/>
      <c r="V33" s="3" t="s">
        <v>74</v>
      </c>
      <c r="W33" s="2">
        <v>0</v>
      </c>
      <c r="X33" s="2">
        <v>0</v>
      </c>
    </row>
    <row r="34" spans="1:24" x14ac:dyDescent="0.25">
      <c r="A34" s="3">
        <f t="shared" si="1"/>
        <v>33</v>
      </c>
      <c r="B34" s="5" t="s">
        <v>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8.767123287671232E-4</v>
      </c>
      <c r="L34" s="2">
        <v>1.0593607305936072E-3</v>
      </c>
      <c r="M34" s="2"/>
      <c r="N34" s="6">
        <v>59.073</v>
      </c>
      <c r="O34" s="6"/>
      <c r="P34" s="6"/>
      <c r="Q34" s="7"/>
      <c r="R34" s="7">
        <v>1500</v>
      </c>
      <c r="S34" s="6"/>
      <c r="V34" s="3" t="s">
        <v>75</v>
      </c>
      <c r="W34" s="2">
        <v>8.767123287671232E-4</v>
      </c>
      <c r="X34" s="2">
        <v>1.0593607305936072E-3</v>
      </c>
    </row>
    <row r="35" spans="1:24" x14ac:dyDescent="0.25">
      <c r="A35" s="3">
        <f t="shared" si="1"/>
        <v>34</v>
      </c>
      <c r="B35" s="5" t="s">
        <v>39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9.1324200913242017E-4</v>
      </c>
      <c r="L35" s="2">
        <v>0</v>
      </c>
      <c r="M35" s="2"/>
      <c r="N35" s="6">
        <v>32.284999999999997</v>
      </c>
      <c r="O35" s="6"/>
      <c r="P35" s="6"/>
      <c r="Q35" s="7"/>
      <c r="R35" s="7">
        <v>750</v>
      </c>
      <c r="S35" s="6"/>
      <c r="V35" s="3" t="s">
        <v>81</v>
      </c>
      <c r="W35" s="2">
        <v>9.1324200913242017E-4</v>
      </c>
      <c r="X35" s="2">
        <v>0</v>
      </c>
    </row>
    <row r="36" spans="1:24" x14ac:dyDescent="0.25">
      <c r="A36" s="3">
        <f t="shared" si="1"/>
        <v>35</v>
      </c>
      <c r="B36" s="5" t="s">
        <v>40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0.1367100456621004</v>
      </c>
      <c r="L36" s="2">
        <v>1.8698630136986302E-3</v>
      </c>
      <c r="M36" s="2"/>
      <c r="N36" s="6">
        <v>58.873999999999995</v>
      </c>
      <c r="O36" s="6"/>
      <c r="P36" s="6"/>
      <c r="Q36" s="7"/>
      <c r="R36" s="7">
        <v>1500</v>
      </c>
      <c r="S36" s="6"/>
      <c r="V36" s="3" t="s">
        <v>76</v>
      </c>
      <c r="W36" s="2">
        <v>0.1367100456621004</v>
      </c>
      <c r="X36" s="2">
        <v>1.8698630136986302E-3</v>
      </c>
    </row>
    <row r="37" spans="1:24" x14ac:dyDescent="0.25">
      <c r="A37" s="3">
        <f t="shared" si="1"/>
        <v>36</v>
      </c>
      <c r="B37" s="5" t="s">
        <v>41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/>
      <c r="N37" s="6">
        <v>51.636199999999995</v>
      </c>
      <c r="O37" s="6">
        <v>73.5</v>
      </c>
      <c r="P37" s="6">
        <v>3.9340000000000002</v>
      </c>
      <c r="Q37" s="7">
        <v>220</v>
      </c>
      <c r="R37" s="7">
        <v>1499.0553329347119</v>
      </c>
      <c r="S37" s="6">
        <f t="shared" si="0"/>
        <v>468.65070147742875</v>
      </c>
      <c r="W37" s="2">
        <v>0</v>
      </c>
      <c r="X37" s="2">
        <v>0</v>
      </c>
    </row>
    <row r="38" spans="1:24" x14ac:dyDescent="0.25">
      <c r="A38" s="3">
        <f t="shared" si="1"/>
        <v>37</v>
      </c>
      <c r="B38" s="5" t="s">
        <v>42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1.8315018315018315E-3</v>
      </c>
      <c r="K38" s="2">
        <v>0</v>
      </c>
      <c r="L38" s="2">
        <v>0</v>
      </c>
      <c r="M38" s="2"/>
      <c r="N38" s="6">
        <v>23.398</v>
      </c>
      <c r="O38" s="6">
        <v>55.9</v>
      </c>
      <c r="P38" s="6">
        <v>0.51800000000000002</v>
      </c>
      <c r="Q38" s="7">
        <v>220</v>
      </c>
      <c r="R38" s="7">
        <v>197.38451003054925</v>
      </c>
      <c r="S38" s="6">
        <f t="shared" si="0"/>
        <v>2120.5760924334722</v>
      </c>
      <c r="W38" s="2">
        <v>0</v>
      </c>
      <c r="X38" s="2">
        <v>0</v>
      </c>
    </row>
    <row r="39" spans="1:24" x14ac:dyDescent="0.25">
      <c r="A39" s="3">
        <f t="shared" si="1"/>
        <v>38</v>
      </c>
      <c r="B39" s="5" t="s">
        <v>43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1.4269406392694063E-3</v>
      </c>
      <c r="M39" s="2"/>
      <c r="N39" s="6">
        <v>20.452000000000002</v>
      </c>
      <c r="O39" s="6">
        <v>61.61</v>
      </c>
      <c r="P39" s="6">
        <v>0.51800000000000002</v>
      </c>
      <c r="Q39" s="7">
        <v>220</v>
      </c>
      <c r="R39" s="7">
        <v>197.38451003054925</v>
      </c>
      <c r="S39" s="6">
        <f t="shared" si="0"/>
        <v>1681.7889990340266</v>
      </c>
      <c r="V39" s="3" t="s">
        <v>77</v>
      </c>
      <c r="W39" s="2">
        <v>0</v>
      </c>
      <c r="X39" s="2">
        <v>1.4269406392694063E-3</v>
      </c>
    </row>
    <row r="40" spans="1:24" x14ac:dyDescent="0.25">
      <c r="A40" s="3">
        <f t="shared" si="1"/>
        <v>39</v>
      </c>
      <c r="B40" s="5" t="s">
        <v>44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6">
        <v>106.642</v>
      </c>
      <c r="O40" s="6">
        <v>214.4</v>
      </c>
      <c r="P40" s="6">
        <v>1.6040000000000001</v>
      </c>
      <c r="Q40" s="7">
        <v>220</v>
      </c>
      <c r="R40" s="7">
        <v>611.20608897490547</v>
      </c>
      <c r="S40" s="6">
        <f t="shared" si="0"/>
        <v>813.79651975313243</v>
      </c>
      <c r="W40" s="2">
        <v>0</v>
      </c>
      <c r="X40" s="2">
        <v>0</v>
      </c>
    </row>
    <row r="41" spans="1:24" x14ac:dyDescent="0.25">
      <c r="A41" s="3">
        <f t="shared" si="1"/>
        <v>40</v>
      </c>
      <c r="B41" s="5" t="s">
        <v>45</v>
      </c>
      <c r="C41" s="2">
        <v>0</v>
      </c>
      <c r="D41" s="2">
        <v>0</v>
      </c>
      <c r="E41" s="2">
        <v>0</v>
      </c>
      <c r="F41" s="2">
        <v>0</v>
      </c>
      <c r="G41" s="2">
        <v>2.9680365296803654E-3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/>
      <c r="N41" s="6">
        <v>10.324999999999999</v>
      </c>
      <c r="O41" s="6">
        <v>2</v>
      </c>
      <c r="P41" s="6">
        <v>0.50600000000000001</v>
      </c>
      <c r="Q41" s="7">
        <v>220</v>
      </c>
      <c r="R41" s="7">
        <v>192.81189589856743</v>
      </c>
      <c r="S41" s="6">
        <f t="shared" si="0"/>
        <v>26774.800257738436</v>
      </c>
      <c r="W41" s="2">
        <v>0</v>
      </c>
      <c r="X41" s="2">
        <v>0</v>
      </c>
    </row>
    <row r="42" spans="1:24" x14ac:dyDescent="0.25">
      <c r="A42" s="3">
        <f t="shared" si="1"/>
        <v>41</v>
      </c>
      <c r="B42" s="5" t="s">
        <v>46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1.6025641025641025E-3</v>
      </c>
      <c r="K42" s="2">
        <v>0</v>
      </c>
      <c r="L42" s="2">
        <v>0</v>
      </c>
      <c r="M42" s="2"/>
      <c r="N42" s="6">
        <v>28.869</v>
      </c>
      <c r="O42" s="6">
        <v>80</v>
      </c>
      <c r="P42" s="6">
        <v>0.96333356854392571</v>
      </c>
      <c r="Q42" s="7">
        <v>220</v>
      </c>
      <c r="R42" s="7">
        <v>367.07939077803729</v>
      </c>
      <c r="S42" s="6">
        <f t="shared" si="0"/>
        <v>983.06390678904529</v>
      </c>
      <c r="W42" s="2">
        <v>0</v>
      </c>
      <c r="X42" s="2">
        <v>0</v>
      </c>
    </row>
    <row r="44" spans="1:24" x14ac:dyDescent="0.25">
      <c r="B44" s="8" t="s">
        <v>47</v>
      </c>
      <c r="C44" s="9">
        <f>MAX(C2:C42)</f>
        <v>0.16666666666666666</v>
      </c>
      <c r="D44" s="9">
        <f t="shared" ref="D44:J44" si="2">MAX(D2:D42)</f>
        <v>0.20821917808219179</v>
      </c>
      <c r="E44" s="9">
        <f t="shared" si="2"/>
        <v>6.2899543378995434E-2</v>
      </c>
      <c r="F44" s="9">
        <f t="shared" si="2"/>
        <v>8.2308743169398901E-2</v>
      </c>
      <c r="G44" s="9">
        <f t="shared" si="2"/>
        <v>0.1997716894977169</v>
      </c>
      <c r="H44" s="9">
        <f t="shared" si="2"/>
        <v>0.2271689497716895</v>
      </c>
      <c r="I44" s="9">
        <f t="shared" si="2"/>
        <v>0.31267123287671234</v>
      </c>
      <c r="J44" s="9">
        <f t="shared" si="2"/>
        <v>0.14217032967032966</v>
      </c>
      <c r="K44" s="9">
        <f>MAX(K2:K42)</f>
        <v>0.1367100456621004</v>
      </c>
      <c r="L44" s="9">
        <f>MAX(L2:L42)</f>
        <v>6.0284246575342475E-2</v>
      </c>
      <c r="M44" s="9"/>
    </row>
    <row r="45" spans="1:24" x14ac:dyDescent="0.25">
      <c r="B45" s="3">
        <v>90</v>
      </c>
      <c r="C45" s="9">
        <f>PERCENTILE(C2:C42,0.9)</f>
        <v>4.3378995433789955E-3</v>
      </c>
      <c r="D45" s="9">
        <f t="shared" ref="D45:J45" si="3">PERCENTILE(D2:D42,0.9)</f>
        <v>4.2237442922374432E-3</v>
      </c>
      <c r="E45" s="9">
        <f t="shared" si="3"/>
        <v>3.6529680365296802E-3</v>
      </c>
      <c r="F45" s="9">
        <f t="shared" si="3"/>
        <v>1.9353369763205829E-3</v>
      </c>
      <c r="G45" s="9">
        <f t="shared" si="3"/>
        <v>7.1575342465753422E-2</v>
      </c>
      <c r="H45" s="9">
        <f t="shared" si="3"/>
        <v>4.737442922374429E-2</v>
      </c>
      <c r="I45" s="9">
        <f t="shared" si="3"/>
        <v>0.14623287671232876</v>
      </c>
      <c r="J45" s="9">
        <f t="shared" si="3"/>
        <v>7.7609890109890112E-2</v>
      </c>
      <c r="K45" s="9">
        <f>PERCENTILE(K2:K42,0.9)</f>
        <v>1.3326484018264841E-2</v>
      </c>
      <c r="L45" s="9">
        <f>PERCENTILE(L2:L42,0.9)</f>
        <v>6.3835616438356162E-3</v>
      </c>
      <c r="M45" s="9"/>
    </row>
    <row r="46" spans="1:24" x14ac:dyDescent="0.25">
      <c r="B46" s="8" t="s">
        <v>48</v>
      </c>
      <c r="C46" s="9">
        <f>QUARTILE(C2:C42,3)</f>
        <v>0</v>
      </c>
      <c r="D46" s="9">
        <f t="shared" ref="D46:J46" si="4">QUARTILE(D2:D42,3)</f>
        <v>0</v>
      </c>
      <c r="E46" s="9">
        <f t="shared" si="4"/>
        <v>0</v>
      </c>
      <c r="F46" s="9">
        <f t="shared" si="4"/>
        <v>0</v>
      </c>
      <c r="G46" s="9">
        <f t="shared" si="4"/>
        <v>1.3698630136986301E-3</v>
      </c>
      <c r="H46" s="9">
        <f t="shared" si="4"/>
        <v>1.4041095890410958E-2</v>
      </c>
      <c r="I46" s="9">
        <f t="shared" si="4"/>
        <v>2.2602739726027398E-2</v>
      </c>
      <c r="J46" s="9">
        <f t="shared" si="4"/>
        <v>1.3965201465201466E-2</v>
      </c>
      <c r="K46" s="9">
        <f>QUARTILE(K2:K42,3)</f>
        <v>3.958904109589041E-3</v>
      </c>
      <c r="L46" s="9">
        <f>QUARTILE(L2:L42,3)</f>
        <v>1.4269406392694063E-3</v>
      </c>
      <c r="M46" s="9"/>
    </row>
    <row r="47" spans="1:24" x14ac:dyDescent="0.25">
      <c r="B47" s="8" t="s">
        <v>49</v>
      </c>
      <c r="C47" s="9">
        <f>QUARTILE(C2:C42,2)</f>
        <v>0</v>
      </c>
      <c r="D47" s="9">
        <f t="shared" ref="D47:J47" si="5">QUARTILE(D2:D42,2)</f>
        <v>0</v>
      </c>
      <c r="E47" s="9">
        <f t="shared" si="5"/>
        <v>0</v>
      </c>
      <c r="F47" s="9">
        <f t="shared" si="5"/>
        <v>0</v>
      </c>
      <c r="G47" s="9">
        <f t="shared" si="5"/>
        <v>0</v>
      </c>
      <c r="H47" s="9">
        <f t="shared" si="5"/>
        <v>0</v>
      </c>
      <c r="I47" s="9">
        <f t="shared" si="5"/>
        <v>0</v>
      </c>
      <c r="J47" s="9">
        <f t="shared" si="5"/>
        <v>1.1446886446886447E-3</v>
      </c>
      <c r="K47" s="9">
        <f>QUARTILE(K2:K42,2)</f>
        <v>0</v>
      </c>
      <c r="L47" s="9">
        <f>QUARTILE(L2:L42,2)</f>
        <v>0</v>
      </c>
      <c r="M47" s="9"/>
    </row>
    <row r="48" spans="1:24" x14ac:dyDescent="0.25">
      <c r="B48" s="8" t="s">
        <v>50</v>
      </c>
      <c r="C48" s="9">
        <f>QUARTILE(C2:C42,1)</f>
        <v>0</v>
      </c>
      <c r="D48" s="9">
        <f t="shared" ref="D48:J48" si="6">QUARTILE(D2:D42,1)</f>
        <v>0</v>
      </c>
      <c r="E48" s="9">
        <f t="shared" si="6"/>
        <v>0</v>
      </c>
      <c r="F48" s="9">
        <f t="shared" si="6"/>
        <v>0</v>
      </c>
      <c r="G48" s="9">
        <f t="shared" si="6"/>
        <v>0</v>
      </c>
      <c r="H48" s="9">
        <f t="shared" si="6"/>
        <v>0</v>
      </c>
      <c r="I48" s="9">
        <f t="shared" si="6"/>
        <v>0</v>
      </c>
      <c r="J48" s="9">
        <f t="shared" si="6"/>
        <v>0</v>
      </c>
      <c r="K48" s="9">
        <f>QUARTILE(K2:K42,1)</f>
        <v>0</v>
      </c>
      <c r="L48" s="9">
        <f>QUARTILE(L2:L42,1)</f>
        <v>0</v>
      </c>
      <c r="M48" s="9"/>
    </row>
    <row r="49" spans="2:13" x14ac:dyDescent="0.25">
      <c r="B49" s="8">
        <v>10</v>
      </c>
      <c r="C49" s="9">
        <f>PERCENTILE(C2:C42,0.1)</f>
        <v>0</v>
      </c>
      <c r="D49" s="9">
        <f t="shared" ref="D49:J49" si="7">PERCENTILE(D2:D42,0.1)</f>
        <v>0</v>
      </c>
      <c r="E49" s="9">
        <f t="shared" si="7"/>
        <v>0</v>
      </c>
      <c r="F49" s="9">
        <f t="shared" si="7"/>
        <v>0</v>
      </c>
      <c r="G49" s="9">
        <f t="shared" si="7"/>
        <v>0</v>
      </c>
      <c r="H49" s="9">
        <f t="shared" si="7"/>
        <v>0</v>
      </c>
      <c r="I49" s="9">
        <f t="shared" si="7"/>
        <v>0</v>
      </c>
      <c r="J49" s="9">
        <f t="shared" si="7"/>
        <v>0</v>
      </c>
      <c r="K49" s="9">
        <f>PERCENTILE(K2:K42,0.1)</f>
        <v>0</v>
      </c>
      <c r="L49" s="9">
        <f>PERCENTILE(L2:L42,0.1)</f>
        <v>0</v>
      </c>
      <c r="M49" s="9"/>
    </row>
    <row r="50" spans="2:13" x14ac:dyDescent="0.25">
      <c r="B50" s="8" t="s">
        <v>51</v>
      </c>
      <c r="C50" s="9">
        <f>MIN(C44:C49,C1:C42)</f>
        <v>0</v>
      </c>
      <c r="D50" s="9">
        <f t="shared" ref="D50:J50" si="8">MIN(D44:D49,D1:D42)</f>
        <v>0</v>
      </c>
      <c r="E50" s="9">
        <f t="shared" si="8"/>
        <v>0</v>
      </c>
      <c r="F50" s="9">
        <f t="shared" si="8"/>
        <v>0</v>
      </c>
      <c r="G50" s="9">
        <f t="shared" si="8"/>
        <v>0</v>
      </c>
      <c r="H50" s="9">
        <f t="shared" si="8"/>
        <v>0</v>
      </c>
      <c r="I50" s="9">
        <f t="shared" si="8"/>
        <v>0</v>
      </c>
      <c r="J50" s="9">
        <f t="shared" si="8"/>
        <v>0</v>
      </c>
      <c r="K50" s="9">
        <f>MIN(K44:K49,K1:K42)</f>
        <v>0</v>
      </c>
      <c r="L50" s="9">
        <f>MIN(L44:L49,L1:L42)</f>
        <v>0</v>
      </c>
      <c r="M50" s="9"/>
    </row>
    <row r="51" spans="2:13" x14ac:dyDescent="0.25"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 x14ac:dyDescent="0.25">
      <c r="B52" s="8" t="s">
        <v>54</v>
      </c>
      <c r="C52" s="13">
        <f>AVERAGE(C2:C42)</f>
        <v>8.2943534914801196E-3</v>
      </c>
      <c r="D52" s="13">
        <f t="shared" ref="D52:L52" si="9">AVERAGE(D2:D42)</f>
        <v>8.6034079518877375E-3</v>
      </c>
      <c r="E52" s="13">
        <f t="shared" si="9"/>
        <v>2.3666332553736497E-3</v>
      </c>
      <c r="F52" s="13">
        <f t="shared" si="9"/>
        <v>3.9789639699675684E-3</v>
      </c>
      <c r="G52" s="13">
        <f t="shared" si="9"/>
        <v>1.7407283661877718E-2</v>
      </c>
      <c r="H52" s="13">
        <f t="shared" si="9"/>
        <v>2.0542376656643276E-2</v>
      </c>
      <c r="I52" s="13">
        <f t="shared" si="9"/>
        <v>3.3781601514645279E-2</v>
      </c>
      <c r="J52" s="13">
        <f t="shared" si="9"/>
        <v>1.9448539265612425E-2</v>
      </c>
      <c r="K52" s="13">
        <f t="shared" si="9"/>
        <v>6.535276756877156E-3</v>
      </c>
      <c r="L52" s="13">
        <f t="shared" si="9"/>
        <v>4.5586925047332661E-3</v>
      </c>
      <c r="M52" s="12"/>
    </row>
    <row r="53" spans="2:13" x14ac:dyDescent="0.25">
      <c r="B53" s="8" t="s">
        <v>55</v>
      </c>
      <c r="C53" s="13">
        <f>_xlfn.STDEV.P(C2:C42)</f>
        <v>3.0981698532902686E-2</v>
      </c>
      <c r="D53" s="13">
        <f t="shared" ref="D53:L53" si="10">_xlfn.STDEV.P(D2:D42)</f>
        <v>3.403911020317639E-2</v>
      </c>
      <c r="E53" s="13">
        <f t="shared" si="10"/>
        <v>1.0025076116012378E-2</v>
      </c>
      <c r="F53" s="13">
        <f t="shared" si="10"/>
        <v>1.5691436457717013E-2</v>
      </c>
      <c r="G53" s="13">
        <f t="shared" si="10"/>
        <v>4.7064526329427751E-2</v>
      </c>
      <c r="H53" s="13">
        <f t="shared" si="10"/>
        <v>4.905906251909662E-2</v>
      </c>
      <c r="I53" s="13">
        <f t="shared" si="10"/>
        <v>6.9024304739396233E-2</v>
      </c>
      <c r="J53" s="13">
        <f t="shared" si="10"/>
        <v>3.7504735785701002E-2</v>
      </c>
      <c r="K53" s="13">
        <f t="shared" si="10"/>
        <v>2.1410501101329086E-2</v>
      </c>
      <c r="L53" s="13">
        <f t="shared" si="10"/>
        <v>1.2802620215211117E-2</v>
      </c>
      <c r="M53" s="11"/>
    </row>
    <row r="54" spans="2:13" x14ac:dyDescent="0.25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2:13" x14ac:dyDescent="0.25">
      <c r="B55" s="8" t="s">
        <v>52</v>
      </c>
      <c r="C55" s="10">
        <f t="shared" ref="C55:L55" si="11">COUNTIF(C2:C42,"&gt;=0,01")</f>
        <v>4</v>
      </c>
      <c r="D55" s="10">
        <f t="shared" si="11"/>
        <v>4</v>
      </c>
      <c r="E55" s="10">
        <f t="shared" si="11"/>
        <v>2</v>
      </c>
      <c r="F55" s="10">
        <f t="shared" si="11"/>
        <v>2</v>
      </c>
      <c r="G55" s="10">
        <f t="shared" si="11"/>
        <v>7</v>
      </c>
      <c r="H55" s="10">
        <f t="shared" si="11"/>
        <v>12</v>
      </c>
      <c r="I55" s="10">
        <f t="shared" si="11"/>
        <v>12</v>
      </c>
      <c r="J55" s="10">
        <f t="shared" si="11"/>
        <v>11</v>
      </c>
      <c r="K55" s="10">
        <f t="shared" si="11"/>
        <v>8</v>
      </c>
      <c r="L55" s="10">
        <f t="shared" si="11"/>
        <v>4</v>
      </c>
      <c r="M55" s="10"/>
    </row>
    <row r="56" spans="2:13" x14ac:dyDescent="0.25">
      <c r="B56" s="8" t="s">
        <v>53</v>
      </c>
      <c r="C56"/>
      <c r="D56"/>
      <c r="E56"/>
      <c r="F56"/>
      <c r="G56"/>
      <c r="H56"/>
      <c r="I56"/>
      <c r="J56"/>
      <c r="K56"/>
      <c r="L56"/>
      <c r="M56" s="9"/>
    </row>
    <row r="57" spans="2:13" x14ac:dyDescent="0.25">
      <c r="B57" s="8" t="s">
        <v>52</v>
      </c>
      <c r="C57" s="10">
        <f>COUNTIF(C2:C42,"&gt;=0,1")</f>
        <v>2</v>
      </c>
      <c r="D57" s="10">
        <f t="shared" ref="D57:L57" si="12">COUNTIF(D2:D42,"&gt;=0,1")</f>
        <v>1</v>
      </c>
      <c r="E57" s="10">
        <f t="shared" si="12"/>
        <v>0</v>
      </c>
      <c r="F57" s="10">
        <f t="shared" si="12"/>
        <v>0</v>
      </c>
      <c r="G57" s="10">
        <f t="shared" si="12"/>
        <v>2</v>
      </c>
      <c r="H57" s="10">
        <f t="shared" si="12"/>
        <v>3</v>
      </c>
      <c r="I57" s="10">
        <f t="shared" si="12"/>
        <v>6</v>
      </c>
      <c r="J57" s="10">
        <f t="shared" si="12"/>
        <v>3</v>
      </c>
      <c r="K57" s="10">
        <f t="shared" si="12"/>
        <v>1</v>
      </c>
      <c r="L57" s="10">
        <f t="shared" si="12"/>
        <v>0</v>
      </c>
    </row>
    <row r="58" spans="2:13" x14ac:dyDescent="0.25">
      <c r="B58" s="8" t="s">
        <v>83</v>
      </c>
      <c r="C58" s="9"/>
    </row>
  </sheetData>
  <phoneticPr fontId="3" type="noConversion"/>
  <pageMargins left="0.7" right="0.7" top="0.75" bottom="0.75" header="0.3" footer="0.3"/>
  <pageSetup scale="4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" sqref="Q1:Q1048576"/>
    </sheetView>
  </sheetViews>
  <sheetFormatPr baseColWidth="10" defaultColWidth="11.42578125" defaultRowHeight="15" x14ac:dyDescent="0.25"/>
  <cols>
    <col min="1" max="1" width="5.7109375" style="3" customWidth="1"/>
    <col min="2" max="2" width="37.5703125" style="3" bestFit="1" customWidth="1"/>
    <col min="3" max="17" width="8" style="10" customWidth="1"/>
    <col min="18" max="19" width="11.42578125" style="10"/>
    <col min="20" max="20" width="13.5703125" style="10" bestFit="1" customWidth="1"/>
    <col min="21" max="21" width="11.42578125" style="10"/>
    <col min="22" max="22" width="16.42578125" style="10" bestFit="1" customWidth="1"/>
    <col min="23" max="23" width="11.42578125" style="10"/>
    <col min="24" max="16384" width="11.42578125" style="3"/>
  </cols>
  <sheetData>
    <row r="1" spans="1:23" x14ac:dyDescent="0.25">
      <c r="B1" s="5" t="s">
        <v>0</v>
      </c>
      <c r="C1" s="4">
        <v>2005</v>
      </c>
      <c r="D1" s="4">
        <v>2006</v>
      </c>
      <c r="E1" s="4">
        <v>2007</v>
      </c>
      <c r="F1" s="4">
        <v>2008</v>
      </c>
      <c r="G1" s="4">
        <v>2009</v>
      </c>
      <c r="H1" s="4">
        <v>2010</v>
      </c>
      <c r="I1" s="4">
        <v>2011</v>
      </c>
      <c r="J1" s="4">
        <v>2012</v>
      </c>
      <c r="K1" s="4">
        <v>2013</v>
      </c>
      <c r="L1" s="4">
        <v>2014</v>
      </c>
      <c r="M1" s="4" t="s">
        <v>47</v>
      </c>
      <c r="N1" s="4" t="s">
        <v>54</v>
      </c>
      <c r="O1" s="4" t="s">
        <v>49</v>
      </c>
      <c r="P1" s="21">
        <v>0.9</v>
      </c>
      <c r="Q1" s="21"/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56</v>
      </c>
    </row>
    <row r="2" spans="1:23" x14ac:dyDescent="0.25">
      <c r="A2" s="3">
        <v>1</v>
      </c>
      <c r="B2" s="5" t="s">
        <v>6</v>
      </c>
      <c r="C2" s="18">
        <v>0</v>
      </c>
      <c r="D2" s="18">
        <v>0</v>
      </c>
      <c r="E2" s="18">
        <v>0</v>
      </c>
      <c r="F2" s="18">
        <v>0</v>
      </c>
      <c r="G2" s="18">
        <v>0.1997716894977169</v>
      </c>
      <c r="H2" s="18">
        <v>6.4954337899543385E-2</v>
      </c>
      <c r="I2" s="18">
        <v>0.31267123287671234</v>
      </c>
      <c r="J2" s="18">
        <v>3.3653846153846152E-2</v>
      </c>
      <c r="K2" s="18">
        <v>0</v>
      </c>
      <c r="L2" s="18">
        <v>0</v>
      </c>
      <c r="M2" s="18">
        <f t="shared" ref="M2:M42" si="0">MAX(C2:L2)</f>
        <v>0.31267123287671234</v>
      </c>
      <c r="N2" s="18">
        <f>AVERAGE(C2:L2)</f>
        <v>6.1105110642781867E-2</v>
      </c>
      <c r="O2" s="18">
        <f>MEDIAN(C2:L2)</f>
        <v>0</v>
      </c>
      <c r="P2" s="18">
        <f>_xlfn.PERCENTILE.INC(C2:L2,0.9)</f>
        <v>0.2110616438356164</v>
      </c>
      <c r="Q2" s="18"/>
      <c r="R2" s="19">
        <v>168.75200000000001</v>
      </c>
      <c r="S2" s="19">
        <v>309.58999999999997</v>
      </c>
      <c r="T2" s="19">
        <v>2.0819999999999999</v>
      </c>
      <c r="U2" s="20">
        <v>500</v>
      </c>
      <c r="V2" s="20">
        <v>1803.064890679201</v>
      </c>
      <c r="W2" s="19">
        <f t="shared" ref="W2:W10" si="1">R2/S2/V2*1000000</f>
        <v>302.30870132037529</v>
      </c>
    </row>
    <row r="3" spans="1:23" x14ac:dyDescent="0.25">
      <c r="A3" s="3">
        <f t="shared" ref="A3:A42" si="2">1+A2</f>
        <v>2</v>
      </c>
      <c r="B3" s="5" t="s">
        <v>24</v>
      </c>
      <c r="C3" s="18">
        <v>0.16666666666666666</v>
      </c>
      <c r="D3" s="18">
        <v>5.3652968036529677E-2</v>
      </c>
      <c r="E3" s="18">
        <v>3.6529680365296802E-3</v>
      </c>
      <c r="F3" s="18">
        <v>2.6183970856102005E-3</v>
      </c>
      <c r="G3" s="18">
        <v>7.1575342465753422E-2</v>
      </c>
      <c r="H3" s="18">
        <v>0.2271689497716895</v>
      </c>
      <c r="I3" s="18">
        <v>0.14623287671232876</v>
      </c>
      <c r="J3" s="18">
        <v>7.7609890109890112E-2</v>
      </c>
      <c r="K3" s="18">
        <v>9.7031963470319626E-5</v>
      </c>
      <c r="L3" s="18">
        <v>0</v>
      </c>
      <c r="M3" s="18">
        <f t="shared" si="0"/>
        <v>0.2271689497716895</v>
      </c>
      <c r="N3" s="18">
        <f t="shared" ref="N3:N42" si="3">AVERAGE(C3:L3)</f>
        <v>7.4927509084846841E-2</v>
      </c>
      <c r="O3" s="18">
        <f t="shared" ref="O3:O42" si="4">MEDIAN(C3:L3)</f>
        <v>6.2614155251141557E-2</v>
      </c>
      <c r="P3" s="18">
        <f t="shared" ref="P3:P42" si="5">_xlfn.PERCENTILE.INC(C3:L3,0.9)</f>
        <v>0.17271689497716891</v>
      </c>
      <c r="Q3" s="18"/>
      <c r="R3" s="19">
        <v>11.535</v>
      </c>
      <c r="S3" s="19">
        <v>12.1</v>
      </c>
      <c r="T3" s="19">
        <v>0.51800000000000002</v>
      </c>
      <c r="U3" s="20">
        <v>220</v>
      </c>
      <c r="V3" s="20">
        <v>197.38451003054925</v>
      </c>
      <c r="W3" s="19">
        <f t="shared" si="1"/>
        <v>4829.688940517286</v>
      </c>
    </row>
    <row r="4" spans="1:23" x14ac:dyDescent="0.25">
      <c r="A4" s="3">
        <f t="shared" si="2"/>
        <v>3</v>
      </c>
      <c r="B4" s="5" t="s">
        <v>12</v>
      </c>
      <c r="C4" s="18">
        <v>0.1110730593607306</v>
      </c>
      <c r="D4" s="18">
        <v>0.20821917808219179</v>
      </c>
      <c r="E4" s="18">
        <v>6.2899543378995434E-2</v>
      </c>
      <c r="F4" s="18">
        <v>8.5382513661202194E-3</v>
      </c>
      <c r="G4" s="18">
        <v>1.7123287671232876E-2</v>
      </c>
      <c r="H4" s="18">
        <v>2.9680365296803654E-3</v>
      </c>
      <c r="I4" s="18">
        <v>7.0776255707762558E-3</v>
      </c>
      <c r="J4" s="18">
        <v>2.2893772893772895E-3</v>
      </c>
      <c r="K4" s="18">
        <v>1.1643835616438356E-4</v>
      </c>
      <c r="L4" s="18">
        <v>0</v>
      </c>
      <c r="M4" s="18">
        <f t="shared" si="0"/>
        <v>0.20821917808219179</v>
      </c>
      <c r="N4" s="18">
        <f t="shared" si="3"/>
        <v>4.2030479760526922E-2</v>
      </c>
      <c r="O4" s="18">
        <f t="shared" si="4"/>
        <v>7.8079384684482372E-3</v>
      </c>
      <c r="P4" s="18">
        <f t="shared" si="5"/>
        <v>0.12078767123287669</v>
      </c>
      <c r="Q4" s="18"/>
      <c r="R4" s="19">
        <v>67.445999999999998</v>
      </c>
      <c r="S4" s="19">
        <v>132.69999999999999</v>
      </c>
      <c r="T4" s="19">
        <v>1.036</v>
      </c>
      <c r="U4" s="20">
        <v>220</v>
      </c>
      <c r="V4" s="20">
        <v>394.7690200610985</v>
      </c>
      <c r="W4" s="19">
        <f t="shared" si="1"/>
        <v>1287.4851001992101</v>
      </c>
    </row>
    <row r="5" spans="1:23" x14ac:dyDescent="0.25">
      <c r="A5" s="3">
        <f t="shared" si="2"/>
        <v>4</v>
      </c>
      <c r="B5" s="5" t="s">
        <v>23</v>
      </c>
      <c r="C5" s="18">
        <v>0</v>
      </c>
      <c r="D5" s="18">
        <v>2.1004566210045664E-2</v>
      </c>
      <c r="E5" s="18">
        <v>0</v>
      </c>
      <c r="F5" s="18">
        <v>0</v>
      </c>
      <c r="G5" s="18">
        <v>0</v>
      </c>
      <c r="H5" s="18">
        <v>3.5616438356164383E-2</v>
      </c>
      <c r="I5" s="18">
        <v>0.20308219178082193</v>
      </c>
      <c r="J5" s="18">
        <v>7.1428571428571425E-2</v>
      </c>
      <c r="K5" s="18">
        <v>6.8835616438356166E-4</v>
      </c>
      <c r="L5" s="18">
        <v>0</v>
      </c>
      <c r="M5" s="18">
        <f t="shared" si="0"/>
        <v>0.20308219178082193</v>
      </c>
      <c r="N5" s="18">
        <f t="shared" si="3"/>
        <v>3.3182012393998692E-2</v>
      </c>
      <c r="O5" s="18">
        <f t="shared" si="4"/>
        <v>3.4417808219178083E-4</v>
      </c>
      <c r="P5" s="18">
        <f t="shared" si="5"/>
        <v>8.4593933463796428E-2</v>
      </c>
      <c r="Q5" s="18"/>
      <c r="R5" s="19">
        <v>11.751000000000001</v>
      </c>
      <c r="S5" s="19">
        <v>13.2</v>
      </c>
      <c r="T5" s="19">
        <v>0.81399999999999995</v>
      </c>
      <c r="U5" s="20">
        <v>220</v>
      </c>
      <c r="V5" s="20">
        <v>310.1756586194345</v>
      </c>
      <c r="W5" s="19">
        <f t="shared" si="1"/>
        <v>2870.0745786745447</v>
      </c>
    </row>
    <row r="6" spans="1:23" x14ac:dyDescent="0.25">
      <c r="A6" s="3">
        <f t="shared" si="2"/>
        <v>5</v>
      </c>
      <c r="B6" s="5" t="s">
        <v>22</v>
      </c>
      <c r="C6" s="18">
        <v>1.1643835616438357E-2</v>
      </c>
      <c r="D6" s="18">
        <v>0</v>
      </c>
      <c r="E6" s="18">
        <v>4.7945205479452057E-3</v>
      </c>
      <c r="F6" s="18">
        <v>1.0245901639344263E-3</v>
      </c>
      <c r="G6" s="18">
        <v>3.1164383561643836E-2</v>
      </c>
      <c r="H6" s="18">
        <v>0.20182648401826483</v>
      </c>
      <c r="I6" s="18">
        <v>0</v>
      </c>
      <c r="J6" s="18">
        <v>0</v>
      </c>
      <c r="K6" s="18">
        <v>0</v>
      </c>
      <c r="L6" s="18">
        <v>0</v>
      </c>
      <c r="M6" s="18">
        <f t="shared" si="0"/>
        <v>0.20182648401826483</v>
      </c>
      <c r="N6" s="18">
        <f t="shared" si="3"/>
        <v>2.5045381390822664E-2</v>
      </c>
      <c r="O6" s="18">
        <f t="shared" si="4"/>
        <v>5.1229508196721314E-4</v>
      </c>
      <c r="P6" s="18">
        <f t="shared" si="5"/>
        <v>4.8230593607305874E-2</v>
      </c>
      <c r="Q6" s="18"/>
      <c r="R6" s="19">
        <v>10.433999999999999</v>
      </c>
      <c r="S6" s="19">
        <v>16.600000000000001</v>
      </c>
      <c r="T6" s="19">
        <v>0.81399999999999995</v>
      </c>
      <c r="U6" s="20">
        <v>220</v>
      </c>
      <c r="V6" s="20">
        <v>310.1756586194345</v>
      </c>
      <c r="W6" s="19">
        <f t="shared" si="1"/>
        <v>2026.4459811743809</v>
      </c>
    </row>
    <row r="7" spans="1:23" x14ac:dyDescent="0.25">
      <c r="A7" s="3">
        <f t="shared" si="2"/>
        <v>6</v>
      </c>
      <c r="B7" s="5" t="s">
        <v>7</v>
      </c>
      <c r="C7" s="18">
        <v>0</v>
      </c>
      <c r="D7" s="18">
        <v>0</v>
      </c>
      <c r="E7" s="18">
        <v>0</v>
      </c>
      <c r="F7" s="18">
        <v>0</v>
      </c>
      <c r="G7" s="18">
        <v>0.1997716894977169</v>
      </c>
      <c r="H7" s="18">
        <v>4.1780821917808221E-2</v>
      </c>
      <c r="I7" s="18">
        <v>0.15833333333333333</v>
      </c>
      <c r="J7" s="18">
        <v>2.976190476190476E-2</v>
      </c>
      <c r="K7" s="18">
        <v>0</v>
      </c>
      <c r="L7" s="18">
        <v>6.3835616438356162E-3</v>
      </c>
      <c r="M7" s="18">
        <f t="shared" si="0"/>
        <v>0.1997716894977169</v>
      </c>
      <c r="N7" s="18">
        <f t="shared" si="3"/>
        <v>4.3603131115459888E-2</v>
      </c>
      <c r="O7" s="18">
        <f t="shared" si="4"/>
        <v>3.1917808219178081E-3</v>
      </c>
      <c r="P7" s="18">
        <f t="shared" si="5"/>
        <v>0.16247716894977166</v>
      </c>
      <c r="Q7" s="18"/>
      <c r="R7" s="19">
        <v>137.28</v>
      </c>
      <c r="S7" s="19">
        <v>240.3</v>
      </c>
      <c r="T7" s="19">
        <v>1.7829999999999999</v>
      </c>
      <c r="U7" s="20">
        <v>500</v>
      </c>
      <c r="V7" s="20">
        <v>1544.1232949476539</v>
      </c>
      <c r="W7" s="19">
        <f t="shared" si="1"/>
        <v>369.97427245832336</v>
      </c>
    </row>
    <row r="8" spans="1:23" x14ac:dyDescent="0.25">
      <c r="A8" s="3">
        <f t="shared" si="2"/>
        <v>7</v>
      </c>
      <c r="B8" s="5" t="s">
        <v>8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2.9223744292237442E-2</v>
      </c>
      <c r="I8" s="18">
        <v>0.15947488584474886</v>
      </c>
      <c r="J8" s="18">
        <v>9.6153846153846159E-3</v>
      </c>
      <c r="K8" s="18">
        <v>0</v>
      </c>
      <c r="L8" s="18">
        <v>0</v>
      </c>
      <c r="M8" s="18">
        <f t="shared" si="0"/>
        <v>0.15947488584474886</v>
      </c>
      <c r="N8" s="18">
        <f t="shared" si="3"/>
        <v>1.9831401475237091E-2</v>
      </c>
      <c r="O8" s="18">
        <f t="shared" si="4"/>
        <v>0</v>
      </c>
      <c r="P8" s="18">
        <f t="shared" si="5"/>
        <v>4.224885844748854E-2</v>
      </c>
      <c r="Q8" s="18"/>
      <c r="R8" s="19">
        <v>53.173000000000002</v>
      </c>
      <c r="S8" s="19">
        <v>72</v>
      </c>
      <c r="T8" s="19">
        <v>2.0819999999999999</v>
      </c>
      <c r="U8" s="20">
        <v>500</v>
      </c>
      <c r="V8" s="20">
        <v>1803.064890679201</v>
      </c>
      <c r="W8" s="19">
        <f t="shared" si="1"/>
        <v>409.58808122024732</v>
      </c>
    </row>
    <row r="9" spans="1:23" x14ac:dyDescent="0.25">
      <c r="A9" s="3">
        <f t="shared" si="2"/>
        <v>8</v>
      </c>
      <c r="B9" s="5" t="s">
        <v>9</v>
      </c>
      <c r="C9" s="18">
        <v>4.3378995433789955E-3</v>
      </c>
      <c r="D9" s="18">
        <v>4.2237442922374432E-3</v>
      </c>
      <c r="E9" s="18">
        <v>6.8493150684931503E-3</v>
      </c>
      <c r="F9" s="18">
        <v>1.9353369763205829E-3</v>
      </c>
      <c r="G9" s="18">
        <v>6.8493150684931507E-4</v>
      </c>
      <c r="H9" s="18">
        <v>2.6255707762557076E-2</v>
      </c>
      <c r="I9" s="18">
        <v>2.6255707762557076E-2</v>
      </c>
      <c r="J9" s="18">
        <v>0.14217032967032966</v>
      </c>
      <c r="K9" s="18">
        <v>1.6339041095890409E-2</v>
      </c>
      <c r="L9" s="18">
        <v>4.1954337899543379E-2</v>
      </c>
      <c r="M9" s="18">
        <f t="shared" si="0"/>
        <v>0.14217032967032966</v>
      </c>
      <c r="N9" s="18">
        <f t="shared" si="3"/>
        <v>2.710063515781571E-2</v>
      </c>
      <c r="O9" s="18">
        <f t="shared" si="4"/>
        <v>1.159417808219178E-2</v>
      </c>
      <c r="P9" s="18">
        <f t="shared" si="5"/>
        <v>5.1975937076621972E-2</v>
      </c>
      <c r="Q9" s="18"/>
      <c r="R9" s="19">
        <v>235.20999999999998</v>
      </c>
      <c r="S9" s="19">
        <v>196.5</v>
      </c>
      <c r="T9" s="19">
        <v>2.0619999999999998</v>
      </c>
      <c r="U9" s="20">
        <v>500</v>
      </c>
      <c r="V9" s="20">
        <v>1785.7443826035121</v>
      </c>
      <c r="W9" s="19">
        <f t="shared" si="1"/>
        <v>670.30727753184067</v>
      </c>
    </row>
    <row r="10" spans="1:23" x14ac:dyDescent="0.25">
      <c r="A10" s="3">
        <f t="shared" si="2"/>
        <v>9</v>
      </c>
      <c r="B10" s="5" t="s">
        <v>25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0.13675799086757992</v>
      </c>
      <c r="J10" s="18">
        <v>7.7609890109890112E-2</v>
      </c>
      <c r="K10" s="18">
        <v>0</v>
      </c>
      <c r="L10" s="18">
        <v>0</v>
      </c>
      <c r="M10" s="18">
        <f t="shared" si="0"/>
        <v>0.13675799086757992</v>
      </c>
      <c r="N10" s="18">
        <f t="shared" si="3"/>
        <v>2.1436788097747003E-2</v>
      </c>
      <c r="O10" s="18">
        <f t="shared" si="4"/>
        <v>0</v>
      </c>
      <c r="P10" s="18">
        <f t="shared" si="5"/>
        <v>8.3524700185659079E-2</v>
      </c>
      <c r="Q10" s="18"/>
      <c r="R10" s="19">
        <v>25.596</v>
      </c>
      <c r="S10" s="19">
        <v>27.1</v>
      </c>
      <c r="T10" s="19">
        <v>2.0732123302718373</v>
      </c>
      <c r="U10" s="20">
        <v>220</v>
      </c>
      <c r="V10" s="20">
        <v>789.99999999999966</v>
      </c>
      <c r="W10" s="19">
        <f t="shared" si="1"/>
        <v>1195.5719557195575</v>
      </c>
    </row>
    <row r="11" spans="1:23" x14ac:dyDescent="0.25">
      <c r="A11" s="3">
        <f t="shared" si="2"/>
        <v>10</v>
      </c>
      <c r="B11" s="5" t="s">
        <v>40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0.1367100456621004</v>
      </c>
      <c r="L11" s="18">
        <v>1.8698630136986302E-3</v>
      </c>
      <c r="M11" s="18">
        <f t="shared" si="0"/>
        <v>0.1367100456621004</v>
      </c>
      <c r="N11" s="18">
        <f t="shared" si="3"/>
        <v>1.3857990867579903E-2</v>
      </c>
      <c r="O11" s="18">
        <f t="shared" si="4"/>
        <v>0</v>
      </c>
      <c r="P11" s="18">
        <f t="shared" si="5"/>
        <v>1.535388127853876E-2</v>
      </c>
      <c r="Q11" s="18"/>
      <c r="R11" s="19">
        <v>58.873999999999995</v>
      </c>
      <c r="S11" s="19"/>
      <c r="T11" s="19"/>
      <c r="U11" s="20"/>
      <c r="V11" s="20">
        <v>1500</v>
      </c>
      <c r="W11" s="19"/>
    </row>
    <row r="12" spans="1:23" x14ac:dyDescent="0.25">
      <c r="A12" s="3">
        <f t="shared" si="2"/>
        <v>11</v>
      </c>
      <c r="B12" s="5" t="s">
        <v>14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1.3698630136986301E-3</v>
      </c>
      <c r="I12" s="18">
        <v>2.2602739726027398E-2</v>
      </c>
      <c r="J12" s="18">
        <v>0.13415750915750915</v>
      </c>
      <c r="K12" s="18">
        <v>2.5989726027397259E-2</v>
      </c>
      <c r="L12" s="18">
        <v>4.5981735159817353E-3</v>
      </c>
      <c r="M12" s="18">
        <f t="shared" si="0"/>
        <v>0.13415750915750915</v>
      </c>
      <c r="N12" s="18">
        <f t="shared" si="3"/>
        <v>1.887180114406142E-2</v>
      </c>
      <c r="O12" s="18">
        <f t="shared" si="4"/>
        <v>6.8493150684931507E-4</v>
      </c>
      <c r="P12" s="18">
        <f t="shared" si="5"/>
        <v>3.6806504340408414E-2</v>
      </c>
      <c r="Q12" s="18"/>
      <c r="R12" s="19">
        <v>32.322000000000003</v>
      </c>
      <c r="S12" s="19">
        <v>88.04</v>
      </c>
      <c r="T12" s="19">
        <v>0.51800000000000002</v>
      </c>
      <c r="U12" s="20">
        <v>220</v>
      </c>
      <c r="V12" s="20">
        <v>197.38451003054925</v>
      </c>
      <c r="W12" s="19">
        <f t="shared" ref="W12:W34" si="6">R12/S12/V12*1000000</f>
        <v>1859.9665083258412</v>
      </c>
    </row>
    <row r="13" spans="1:23" x14ac:dyDescent="0.25">
      <c r="A13" s="3">
        <f t="shared" si="2"/>
        <v>12</v>
      </c>
      <c r="B13" s="5" t="s">
        <v>15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1.0958904109589041E-2</v>
      </c>
      <c r="J13" s="18">
        <v>0.11332417582417582</v>
      </c>
      <c r="K13" s="18">
        <v>0</v>
      </c>
      <c r="L13" s="18">
        <v>0</v>
      </c>
      <c r="M13" s="18">
        <f t="shared" si="0"/>
        <v>0.11332417582417582</v>
      </c>
      <c r="N13" s="18">
        <f t="shared" si="3"/>
        <v>1.2428307993376487E-2</v>
      </c>
      <c r="O13" s="18">
        <f t="shared" si="4"/>
        <v>0</v>
      </c>
      <c r="P13" s="18">
        <f t="shared" si="5"/>
        <v>2.1195431281047686E-2</v>
      </c>
      <c r="Q13" s="18"/>
      <c r="R13" s="19">
        <v>47.536000000000001</v>
      </c>
      <c r="S13" s="19">
        <v>154.22</v>
      </c>
      <c r="T13" s="19">
        <v>0.58699999999999997</v>
      </c>
      <c r="U13" s="20">
        <v>220</v>
      </c>
      <c r="V13" s="20">
        <v>223.67704128944476</v>
      </c>
      <c r="W13" s="19">
        <f t="shared" si="6"/>
        <v>1378.0358824485752</v>
      </c>
    </row>
    <row r="14" spans="1:23" x14ac:dyDescent="0.25">
      <c r="A14" s="3">
        <f t="shared" si="2"/>
        <v>13</v>
      </c>
      <c r="B14" s="5" t="s">
        <v>27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0.10856164383561644</v>
      </c>
      <c r="I14" s="18">
        <v>6.4383561643835616E-2</v>
      </c>
      <c r="J14" s="18">
        <v>8.6996336996337E-3</v>
      </c>
      <c r="K14" s="18">
        <v>0</v>
      </c>
      <c r="L14" s="18">
        <v>0</v>
      </c>
      <c r="M14" s="18">
        <f t="shared" si="0"/>
        <v>0.10856164383561644</v>
      </c>
      <c r="N14" s="18">
        <f t="shared" si="3"/>
        <v>1.8164483917908574E-2</v>
      </c>
      <c r="O14" s="18">
        <f t="shared" si="4"/>
        <v>0</v>
      </c>
      <c r="P14" s="18">
        <f t="shared" si="5"/>
        <v>6.8801369863013689E-2</v>
      </c>
      <c r="Q14" s="18"/>
      <c r="R14" s="19">
        <v>32.344000000000001</v>
      </c>
      <c r="S14" s="19">
        <v>72.58</v>
      </c>
      <c r="T14" s="19">
        <v>0.59599999999999997</v>
      </c>
      <c r="U14" s="20">
        <v>220</v>
      </c>
      <c r="V14" s="20">
        <v>227.10650188843115</v>
      </c>
      <c r="W14" s="19">
        <f t="shared" si="6"/>
        <v>1962.2177344808281</v>
      </c>
    </row>
    <row r="15" spans="1:23" x14ac:dyDescent="0.25">
      <c r="A15" s="3">
        <f t="shared" si="2"/>
        <v>14</v>
      </c>
      <c r="B15" s="5" t="s">
        <v>30</v>
      </c>
      <c r="C15" s="18">
        <v>0</v>
      </c>
      <c r="D15" s="18">
        <v>0</v>
      </c>
      <c r="E15" s="18">
        <v>0</v>
      </c>
      <c r="F15" s="18">
        <v>6.2272313296903463E-2</v>
      </c>
      <c r="G15" s="18">
        <v>9.3721461187214611E-2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 t="shared" si="0"/>
        <v>9.3721461187214611E-2</v>
      </c>
      <c r="N15" s="18">
        <f t="shared" si="3"/>
        <v>1.5599377448411809E-2</v>
      </c>
      <c r="O15" s="18">
        <f t="shared" si="4"/>
        <v>0</v>
      </c>
      <c r="P15" s="18">
        <f t="shared" si="5"/>
        <v>6.5417228085934573E-2</v>
      </c>
      <c r="Q15" s="18"/>
      <c r="R15" s="19">
        <v>45.5</v>
      </c>
      <c r="S15" s="19">
        <v>204</v>
      </c>
      <c r="T15" s="19">
        <v>1.3122</v>
      </c>
      <c r="U15" s="20">
        <v>220</v>
      </c>
      <c r="V15" s="20">
        <v>500.0153553322138</v>
      </c>
      <c r="W15" s="19">
        <f t="shared" si="6"/>
        <v>446.06473242823847</v>
      </c>
    </row>
    <row r="16" spans="1:23" x14ac:dyDescent="0.25">
      <c r="A16" s="3">
        <f t="shared" si="2"/>
        <v>15</v>
      </c>
      <c r="B16" s="5" t="s">
        <v>28</v>
      </c>
      <c r="C16" s="18">
        <v>4.3607305936073058E-2</v>
      </c>
      <c r="D16" s="18">
        <v>6.1986301369863016E-2</v>
      </c>
      <c r="E16" s="18">
        <v>1.7579908675799085E-2</v>
      </c>
      <c r="F16" s="18">
        <v>8.2308743169398901E-2</v>
      </c>
      <c r="G16" s="18">
        <v>9.0753424657534248E-2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 t="shared" si="0"/>
        <v>9.0753424657534248E-2</v>
      </c>
      <c r="N16" s="18">
        <f t="shared" si="3"/>
        <v>2.9623568380866827E-2</v>
      </c>
      <c r="O16" s="18">
        <f t="shared" si="4"/>
        <v>8.7899543378995425E-3</v>
      </c>
      <c r="P16" s="18">
        <f t="shared" si="5"/>
        <v>8.3153211318212433E-2</v>
      </c>
      <c r="Q16" s="18"/>
      <c r="R16" s="19">
        <v>23.501999999999999</v>
      </c>
      <c r="S16" s="19">
        <v>91.5</v>
      </c>
      <c r="T16" s="19">
        <v>0.69299999999999995</v>
      </c>
      <c r="U16" s="20">
        <v>220</v>
      </c>
      <c r="V16" s="20">
        <v>264.06846612195096</v>
      </c>
      <c r="W16" s="19">
        <f t="shared" si="6"/>
        <v>972.67372658488841</v>
      </c>
    </row>
    <row r="17" spans="1:23" x14ac:dyDescent="0.25">
      <c r="A17" s="3">
        <f t="shared" si="2"/>
        <v>16</v>
      </c>
      <c r="B17" s="5" t="s">
        <v>19</v>
      </c>
      <c r="C17" s="18">
        <v>5.7077625570776253E-4</v>
      </c>
      <c r="D17" s="18">
        <v>1.5981735159817352E-3</v>
      </c>
      <c r="E17" s="18">
        <v>1.2557077625570776E-3</v>
      </c>
      <c r="F17" s="18">
        <v>1.8214936247723133E-3</v>
      </c>
      <c r="G17" s="18">
        <v>9.1324200913242006E-4</v>
      </c>
      <c r="H17" s="18">
        <v>4.737442922374429E-2</v>
      </c>
      <c r="I17" s="18">
        <v>6.8721461187214616E-2</v>
      </c>
      <c r="J17" s="18">
        <v>1.6025641025641025E-3</v>
      </c>
      <c r="K17" s="18">
        <v>7.4200913242009129E-5</v>
      </c>
      <c r="L17" s="18">
        <v>0</v>
      </c>
      <c r="M17" s="18">
        <f t="shared" si="0"/>
        <v>6.8721461187214616E-2</v>
      </c>
      <c r="N17" s="18">
        <f t="shared" si="3"/>
        <v>1.2393204859491632E-2</v>
      </c>
      <c r="O17" s="18">
        <f t="shared" si="4"/>
        <v>1.4269406392694063E-3</v>
      </c>
      <c r="P17" s="18">
        <f t="shared" si="5"/>
        <v>4.9509132420091313E-2</v>
      </c>
      <c r="Q17" s="18"/>
      <c r="R17" s="19">
        <v>40.602000000000004</v>
      </c>
      <c r="S17" s="19">
        <v>49.58</v>
      </c>
      <c r="T17" s="19">
        <v>2.8839999999999999</v>
      </c>
      <c r="U17" s="20">
        <v>220</v>
      </c>
      <c r="V17" s="20">
        <v>1098.9515963863012</v>
      </c>
      <c r="W17" s="19">
        <f t="shared" si="6"/>
        <v>745.18197308396668</v>
      </c>
    </row>
    <row r="18" spans="1:23" x14ac:dyDescent="0.25">
      <c r="A18" s="3">
        <f t="shared" si="2"/>
        <v>17</v>
      </c>
      <c r="B18" s="5" t="s">
        <v>16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1.4683789954337901E-2</v>
      </c>
      <c r="L18" s="18">
        <v>6.0284246575342475E-2</v>
      </c>
      <c r="M18" s="18">
        <f t="shared" si="0"/>
        <v>6.0284246575342475E-2</v>
      </c>
      <c r="N18" s="18">
        <f t="shared" si="3"/>
        <v>7.4968036529680371E-3</v>
      </c>
      <c r="O18" s="18">
        <f t="shared" si="4"/>
        <v>0</v>
      </c>
      <c r="P18" s="18">
        <f t="shared" si="5"/>
        <v>1.9243835616438342E-2</v>
      </c>
      <c r="Q18" s="18"/>
      <c r="R18" s="19">
        <v>26.231999999999999</v>
      </c>
      <c r="S18" s="19">
        <v>74.42</v>
      </c>
      <c r="T18" s="19">
        <v>0.58699999999999997</v>
      </c>
      <c r="U18" s="20">
        <v>220</v>
      </c>
      <c r="V18" s="20">
        <v>223.67704128944476</v>
      </c>
      <c r="W18" s="19">
        <f t="shared" si="6"/>
        <v>1575.8697846571501</v>
      </c>
    </row>
    <row r="19" spans="1:23" x14ac:dyDescent="0.25">
      <c r="A19" s="3">
        <f t="shared" si="2"/>
        <v>18</v>
      </c>
      <c r="B19" s="5" t="s">
        <v>17</v>
      </c>
      <c r="C19" s="18">
        <v>0</v>
      </c>
      <c r="D19" s="18">
        <v>0</v>
      </c>
      <c r="E19" s="18">
        <v>0</v>
      </c>
      <c r="F19" s="18">
        <v>0</v>
      </c>
      <c r="G19" s="18">
        <v>5.7077625570776253E-4</v>
      </c>
      <c r="H19" s="18">
        <v>0</v>
      </c>
      <c r="I19" s="18">
        <v>4.6118721461187215E-2</v>
      </c>
      <c r="J19" s="18">
        <v>4.7847985347985345E-2</v>
      </c>
      <c r="K19" s="18">
        <v>1.1687214611872146E-2</v>
      </c>
      <c r="L19" s="18">
        <v>4.3384703196347033E-2</v>
      </c>
      <c r="M19" s="18">
        <f t="shared" si="0"/>
        <v>4.7847985347985345E-2</v>
      </c>
      <c r="N19" s="18">
        <f t="shared" si="3"/>
        <v>1.4960940087309952E-2</v>
      </c>
      <c r="O19" s="18">
        <f t="shared" si="4"/>
        <v>2.8538812785388126E-4</v>
      </c>
      <c r="P19" s="18">
        <f t="shared" si="5"/>
        <v>4.6291647849867029E-2</v>
      </c>
      <c r="Q19" s="18"/>
      <c r="R19" s="19">
        <v>31.920999999999999</v>
      </c>
      <c r="S19" s="19">
        <v>97.1</v>
      </c>
      <c r="T19" s="19">
        <v>0.58699999999999997</v>
      </c>
      <c r="U19" s="20">
        <v>220</v>
      </c>
      <c r="V19" s="20">
        <v>223.67704128944476</v>
      </c>
      <c r="W19" s="19">
        <f t="shared" si="6"/>
        <v>1469.7242123806632</v>
      </c>
    </row>
    <row r="20" spans="1:23" x14ac:dyDescent="0.25">
      <c r="A20" s="3">
        <f t="shared" si="2"/>
        <v>19</v>
      </c>
      <c r="B20" s="5" t="s">
        <v>18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2.0319634703196348E-2</v>
      </c>
      <c r="I20" s="18">
        <v>9.9315068493150693E-3</v>
      </c>
      <c r="J20" s="18">
        <v>0</v>
      </c>
      <c r="K20" s="18">
        <v>0</v>
      </c>
      <c r="L20" s="18">
        <v>0</v>
      </c>
      <c r="M20" s="18">
        <f t="shared" si="0"/>
        <v>2.0319634703196348E-2</v>
      </c>
      <c r="N20" s="18">
        <f t="shared" si="3"/>
        <v>3.0251141552511416E-3</v>
      </c>
      <c r="O20" s="18">
        <f t="shared" si="4"/>
        <v>0</v>
      </c>
      <c r="P20" s="18">
        <f t="shared" si="5"/>
        <v>1.0970319634703194E-2</v>
      </c>
      <c r="Q20" s="18"/>
      <c r="R20" s="19">
        <v>16.978999999999999</v>
      </c>
      <c r="S20" s="19">
        <v>27</v>
      </c>
      <c r="T20" s="19">
        <v>0.58699999999999997</v>
      </c>
      <c r="U20" s="20">
        <v>220</v>
      </c>
      <c r="V20" s="20">
        <v>223.67704128944476</v>
      </c>
      <c r="W20" s="19">
        <f t="shared" si="6"/>
        <v>2811.427798877663</v>
      </c>
    </row>
    <row r="21" spans="1:23" x14ac:dyDescent="0.25">
      <c r="A21" s="3">
        <f t="shared" si="2"/>
        <v>20</v>
      </c>
      <c r="B21" s="5" t="s">
        <v>31</v>
      </c>
      <c r="C21" s="18">
        <v>0</v>
      </c>
      <c r="D21" s="18">
        <v>0</v>
      </c>
      <c r="E21" s="18">
        <v>0</v>
      </c>
      <c r="F21" s="18">
        <v>0</v>
      </c>
      <c r="G21" s="18">
        <v>1.3698630136986301E-3</v>
      </c>
      <c r="H21" s="18">
        <v>1.4041095890410958E-2</v>
      </c>
      <c r="I21" s="18">
        <v>0</v>
      </c>
      <c r="J21" s="18">
        <v>0</v>
      </c>
      <c r="K21" s="18">
        <v>1.0113013698630137E-2</v>
      </c>
      <c r="L21" s="18">
        <v>2.3926940639269405E-3</v>
      </c>
      <c r="M21" s="18">
        <f t="shared" si="0"/>
        <v>1.4041095890410958E-2</v>
      </c>
      <c r="N21" s="18">
        <f t="shared" si="3"/>
        <v>2.7916666666666667E-3</v>
      </c>
      <c r="O21" s="18">
        <f t="shared" si="4"/>
        <v>0</v>
      </c>
      <c r="P21" s="18">
        <f t="shared" si="5"/>
        <v>1.0505821917808217E-2</v>
      </c>
      <c r="Q21" s="18"/>
      <c r="R21" s="19">
        <v>30.786999999999999</v>
      </c>
      <c r="S21" s="19">
        <v>115.15</v>
      </c>
      <c r="T21" s="19">
        <v>0.38500000000000001</v>
      </c>
      <c r="U21" s="20">
        <v>220</v>
      </c>
      <c r="V21" s="20">
        <v>146.70470340108392</v>
      </c>
      <c r="W21" s="19">
        <f t="shared" si="6"/>
        <v>1822.4658189324439</v>
      </c>
    </row>
    <row r="22" spans="1:23" x14ac:dyDescent="0.25">
      <c r="A22" s="3">
        <f t="shared" si="2"/>
        <v>21</v>
      </c>
      <c r="B22" s="5" t="s">
        <v>35</v>
      </c>
      <c r="C22" s="18">
        <v>0</v>
      </c>
      <c r="D22" s="18">
        <v>0</v>
      </c>
      <c r="E22" s="18">
        <v>0</v>
      </c>
      <c r="F22" s="18">
        <v>0</v>
      </c>
      <c r="G22" s="18">
        <v>1.3698630136986301E-3</v>
      </c>
      <c r="H22" s="18">
        <v>1.4041095890410958E-2</v>
      </c>
      <c r="I22" s="18">
        <v>1.8264840182648401E-3</v>
      </c>
      <c r="J22" s="18">
        <v>6.868131868131868E-3</v>
      </c>
      <c r="K22" s="18">
        <v>3.8276255707762556E-3</v>
      </c>
      <c r="L22" s="18">
        <v>0</v>
      </c>
      <c r="M22" s="18">
        <f t="shared" si="0"/>
        <v>1.4041095890410958E-2</v>
      </c>
      <c r="N22" s="18">
        <f t="shared" si="3"/>
        <v>2.7933200361282551E-3</v>
      </c>
      <c r="O22" s="18">
        <f t="shared" si="4"/>
        <v>6.8493150684931507E-4</v>
      </c>
      <c r="P22" s="18">
        <f t="shared" si="5"/>
        <v>7.5854282703597745E-3</v>
      </c>
      <c r="Q22" s="18"/>
      <c r="R22" s="19">
        <v>38.869999999999997</v>
      </c>
      <c r="S22" s="19">
        <v>155.13</v>
      </c>
      <c r="T22" s="19">
        <v>0.38200000000000001</v>
      </c>
      <c r="U22" s="20">
        <v>220</v>
      </c>
      <c r="V22" s="20">
        <v>145.56154986808843</v>
      </c>
      <c r="W22" s="19">
        <f t="shared" si="6"/>
        <v>1721.3614672812034</v>
      </c>
    </row>
    <row r="23" spans="1:23" x14ac:dyDescent="0.25">
      <c r="A23" s="3">
        <f t="shared" si="2"/>
        <v>22</v>
      </c>
      <c r="B23" s="5" t="s">
        <v>33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1.3698630136986301E-3</v>
      </c>
      <c r="I23" s="18">
        <v>0</v>
      </c>
      <c r="J23" s="18">
        <v>1.3965201465201466E-2</v>
      </c>
      <c r="K23" s="18">
        <v>9.1141552511415508E-3</v>
      </c>
      <c r="L23" s="18">
        <v>0</v>
      </c>
      <c r="M23" s="18">
        <f t="shared" si="0"/>
        <v>1.3965201465201466E-2</v>
      </c>
      <c r="N23" s="18">
        <f t="shared" si="3"/>
        <v>2.4449219730041647E-3</v>
      </c>
      <c r="O23" s="18">
        <f t="shared" si="4"/>
        <v>0</v>
      </c>
      <c r="P23" s="18">
        <f t="shared" si="5"/>
        <v>9.59925987254754E-3</v>
      </c>
      <c r="Q23" s="18"/>
      <c r="R23" s="19">
        <v>14.678000000000001</v>
      </c>
      <c r="S23" s="19">
        <v>110.82</v>
      </c>
      <c r="T23" s="19">
        <v>0.50600000000000001</v>
      </c>
      <c r="U23" s="20">
        <v>220</v>
      </c>
      <c r="V23" s="20">
        <v>192.81189589856743</v>
      </c>
      <c r="W23" s="19">
        <f t="shared" si="6"/>
        <v>686.93384194876546</v>
      </c>
    </row>
    <row r="24" spans="1:23" x14ac:dyDescent="0.25">
      <c r="A24" s="3">
        <f t="shared" si="2"/>
        <v>23</v>
      </c>
      <c r="B24" s="5" t="s">
        <v>36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3.4246575342465754E-4</v>
      </c>
      <c r="I24" s="18">
        <v>0</v>
      </c>
      <c r="J24" s="18">
        <v>1.3965201465201466E-2</v>
      </c>
      <c r="K24" s="18">
        <v>0</v>
      </c>
      <c r="L24" s="18">
        <v>0</v>
      </c>
      <c r="M24" s="18">
        <f t="shared" si="0"/>
        <v>1.3965201465201466E-2</v>
      </c>
      <c r="N24" s="18">
        <f t="shared" si="3"/>
        <v>1.4307667218626124E-3</v>
      </c>
      <c r="O24" s="18">
        <f t="shared" si="4"/>
        <v>0</v>
      </c>
      <c r="P24" s="18">
        <f t="shared" si="5"/>
        <v>1.7047393246023335E-3</v>
      </c>
      <c r="Q24" s="18"/>
      <c r="R24" s="19">
        <v>34.311</v>
      </c>
      <c r="S24" s="19">
        <v>216.82</v>
      </c>
      <c r="T24" s="19">
        <v>0.38100000000000001</v>
      </c>
      <c r="U24" s="20">
        <v>220</v>
      </c>
      <c r="V24" s="20">
        <v>145.18049869042329</v>
      </c>
      <c r="W24" s="19">
        <f t="shared" si="6"/>
        <v>1089.9981275387297</v>
      </c>
    </row>
    <row r="25" spans="1:23" x14ac:dyDescent="0.25">
      <c r="A25" s="3">
        <f t="shared" si="2"/>
        <v>24</v>
      </c>
      <c r="B25" s="5" t="s">
        <v>32</v>
      </c>
      <c r="C25" s="18">
        <v>0</v>
      </c>
      <c r="D25" s="18">
        <v>1.0273972602739725E-3</v>
      </c>
      <c r="E25" s="18">
        <v>0</v>
      </c>
      <c r="F25" s="18">
        <v>0</v>
      </c>
      <c r="G25" s="18">
        <v>0</v>
      </c>
      <c r="H25" s="18">
        <v>0</v>
      </c>
      <c r="I25" s="18">
        <v>1.8264840182648401E-3</v>
      </c>
      <c r="J25" s="18">
        <v>6.868131868131868E-3</v>
      </c>
      <c r="K25" s="18">
        <v>1.3326484018264841E-2</v>
      </c>
      <c r="L25" s="18">
        <v>1.2749999999999999E-2</v>
      </c>
      <c r="M25" s="18">
        <f t="shared" si="0"/>
        <v>1.3326484018264841E-2</v>
      </c>
      <c r="N25" s="18">
        <f t="shared" si="3"/>
        <v>3.5798497164935524E-3</v>
      </c>
      <c r="O25" s="18">
        <f t="shared" si="4"/>
        <v>5.1369863013698625E-4</v>
      </c>
      <c r="P25" s="18">
        <f t="shared" si="5"/>
        <v>1.2807648401826483E-2</v>
      </c>
      <c r="Q25" s="18"/>
      <c r="R25" s="19">
        <v>12.116</v>
      </c>
      <c r="S25" s="19">
        <v>34.65</v>
      </c>
      <c r="T25" s="19">
        <v>0.38500000000000001</v>
      </c>
      <c r="U25" s="20">
        <v>220</v>
      </c>
      <c r="V25" s="20">
        <v>146.70470340108392</v>
      </c>
      <c r="W25" s="19">
        <f t="shared" si="6"/>
        <v>2383.4826120886742</v>
      </c>
    </row>
    <row r="26" spans="1:23" x14ac:dyDescent="0.25">
      <c r="A26" s="3">
        <f t="shared" si="2"/>
        <v>25</v>
      </c>
      <c r="B26" s="5" t="s">
        <v>13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1.0348173515981733E-2</v>
      </c>
      <c r="L26" s="18">
        <v>5.8847031963470322E-3</v>
      </c>
      <c r="M26" s="18">
        <f t="shared" si="0"/>
        <v>1.0348173515981733E-2</v>
      </c>
      <c r="N26" s="18">
        <f t="shared" si="3"/>
        <v>1.6232876712328765E-3</v>
      </c>
      <c r="O26" s="18">
        <f t="shared" si="4"/>
        <v>0</v>
      </c>
      <c r="P26" s="18">
        <f t="shared" si="5"/>
        <v>6.3310502283105011E-3</v>
      </c>
      <c r="Q26" s="18"/>
      <c r="R26" s="19">
        <v>35.548999999999999</v>
      </c>
      <c r="S26" s="19">
        <v>109.18</v>
      </c>
      <c r="T26" s="19">
        <v>0.51800000000000002</v>
      </c>
      <c r="U26" s="20">
        <v>220</v>
      </c>
      <c r="V26" s="20">
        <v>197.38451003054925</v>
      </c>
      <c r="W26" s="19">
        <f t="shared" si="6"/>
        <v>1649.57182646254</v>
      </c>
    </row>
    <row r="27" spans="1:23" x14ac:dyDescent="0.25">
      <c r="A27" s="3">
        <f t="shared" si="2"/>
        <v>26</v>
      </c>
      <c r="B27" s="5" t="s">
        <v>11</v>
      </c>
      <c r="C27" s="18">
        <v>1.9406392694063927E-3</v>
      </c>
      <c r="D27" s="18">
        <v>0</v>
      </c>
      <c r="E27" s="18">
        <v>0</v>
      </c>
      <c r="F27" s="18">
        <v>9.1074681238615665E-4</v>
      </c>
      <c r="G27" s="18">
        <v>4.5662100456621003E-4</v>
      </c>
      <c r="H27" s="18">
        <v>0</v>
      </c>
      <c r="I27" s="18">
        <v>7.8767123287671239E-3</v>
      </c>
      <c r="J27" s="18">
        <v>1.1446886446886447E-3</v>
      </c>
      <c r="K27" s="18">
        <v>7.5353881278538808E-3</v>
      </c>
      <c r="L27" s="18">
        <v>4.917808219178082E-3</v>
      </c>
      <c r="M27" s="18">
        <f t="shared" si="0"/>
        <v>7.8767123287671239E-3</v>
      </c>
      <c r="N27" s="18">
        <f t="shared" si="3"/>
        <v>2.4782604406846489E-3</v>
      </c>
      <c r="O27" s="18">
        <f t="shared" si="4"/>
        <v>1.0277177285374006E-3</v>
      </c>
      <c r="P27" s="18">
        <f t="shared" si="5"/>
        <v>7.5695205479452046E-3</v>
      </c>
      <c r="Q27" s="18"/>
      <c r="R27" s="19">
        <v>13.581</v>
      </c>
      <c r="S27" s="19">
        <v>75.3</v>
      </c>
      <c r="T27" s="19">
        <v>0.51800000000000002</v>
      </c>
      <c r="U27" s="20">
        <v>220</v>
      </c>
      <c r="V27" s="20">
        <v>197.38451003054925</v>
      </c>
      <c r="W27" s="19">
        <f t="shared" si="6"/>
        <v>913.74224709496036</v>
      </c>
    </row>
    <row r="28" spans="1:23" x14ac:dyDescent="0.25">
      <c r="A28" s="3">
        <f t="shared" si="2"/>
        <v>27</v>
      </c>
      <c r="B28" s="5" t="s">
        <v>10</v>
      </c>
      <c r="C28" s="18">
        <v>2.2831050228310502E-4</v>
      </c>
      <c r="D28" s="18">
        <v>1.0273972602739725E-3</v>
      </c>
      <c r="E28" s="18">
        <v>0</v>
      </c>
      <c r="F28" s="18">
        <v>1.7076502732240437E-3</v>
      </c>
      <c r="G28" s="18">
        <v>1.4840182648401827E-3</v>
      </c>
      <c r="H28" s="18">
        <v>3.3105022831050228E-3</v>
      </c>
      <c r="I28" s="18">
        <v>0</v>
      </c>
      <c r="J28" s="18">
        <v>0</v>
      </c>
      <c r="K28" s="18">
        <v>3.958904109589041E-3</v>
      </c>
      <c r="L28" s="18">
        <v>0</v>
      </c>
      <c r="M28" s="18">
        <f t="shared" si="0"/>
        <v>3.958904109589041E-3</v>
      </c>
      <c r="N28" s="18">
        <f t="shared" si="3"/>
        <v>1.1716782693315369E-3</v>
      </c>
      <c r="O28" s="18">
        <f t="shared" si="4"/>
        <v>6.278538812785388E-4</v>
      </c>
      <c r="P28" s="18">
        <f t="shared" si="5"/>
        <v>3.3753424657534245E-3</v>
      </c>
      <c r="Q28" s="18"/>
      <c r="R28" s="19">
        <v>12.93</v>
      </c>
      <c r="S28" s="19">
        <v>72.150000000000006</v>
      </c>
      <c r="T28" s="19">
        <v>0.51800000000000002</v>
      </c>
      <c r="U28" s="20">
        <v>220</v>
      </c>
      <c r="V28" s="20">
        <v>197.38451003054925</v>
      </c>
      <c r="W28" s="19">
        <f t="shared" si="6"/>
        <v>907.92321637722637</v>
      </c>
    </row>
    <row r="29" spans="1:23" x14ac:dyDescent="0.25">
      <c r="A29" s="3">
        <f t="shared" si="2"/>
        <v>28</v>
      </c>
      <c r="B29" s="5" t="s">
        <v>45</v>
      </c>
      <c r="C29" s="18">
        <v>0</v>
      </c>
      <c r="D29" s="18">
        <v>0</v>
      </c>
      <c r="E29" s="18">
        <v>0</v>
      </c>
      <c r="F29" s="18">
        <v>0</v>
      </c>
      <c r="G29" s="18">
        <v>2.9680365296803654E-3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 t="shared" si="0"/>
        <v>2.9680365296803654E-3</v>
      </c>
      <c r="N29" s="18">
        <f t="shared" si="3"/>
        <v>2.9680365296803652E-4</v>
      </c>
      <c r="O29" s="18">
        <f t="shared" si="4"/>
        <v>0</v>
      </c>
      <c r="P29" s="18">
        <f t="shared" si="5"/>
        <v>2.9680365296803549E-4</v>
      </c>
      <c r="Q29" s="18"/>
      <c r="R29" s="19">
        <v>10.324999999999999</v>
      </c>
      <c r="S29" s="19">
        <v>2</v>
      </c>
      <c r="T29" s="19">
        <v>0.50600000000000001</v>
      </c>
      <c r="U29" s="20">
        <v>220</v>
      </c>
      <c r="V29" s="20">
        <v>192.81189589856743</v>
      </c>
      <c r="W29" s="19">
        <f t="shared" si="6"/>
        <v>26774.800257738436</v>
      </c>
    </row>
    <row r="30" spans="1:23" x14ac:dyDescent="0.25">
      <c r="A30" s="3">
        <f t="shared" si="2"/>
        <v>29</v>
      </c>
      <c r="B30" s="5" t="s">
        <v>42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1.8315018315018315E-3</v>
      </c>
      <c r="K30" s="18">
        <v>0</v>
      </c>
      <c r="L30" s="18">
        <v>0</v>
      </c>
      <c r="M30" s="18">
        <f t="shared" si="0"/>
        <v>1.8315018315018315E-3</v>
      </c>
      <c r="N30" s="18">
        <f t="shared" si="3"/>
        <v>1.8315018315018315E-4</v>
      </c>
      <c r="O30" s="18">
        <f t="shared" si="4"/>
        <v>0</v>
      </c>
      <c r="P30" s="18">
        <f t="shared" si="5"/>
        <v>1.831501831501825E-4</v>
      </c>
      <c r="Q30" s="18"/>
      <c r="R30" s="19">
        <v>23.398</v>
      </c>
      <c r="S30" s="19">
        <v>55.9</v>
      </c>
      <c r="T30" s="19">
        <v>0.51800000000000002</v>
      </c>
      <c r="U30" s="20">
        <v>220</v>
      </c>
      <c r="V30" s="20">
        <v>197.38451003054925</v>
      </c>
      <c r="W30" s="19">
        <f t="shared" si="6"/>
        <v>2120.5760924334722</v>
      </c>
    </row>
    <row r="31" spans="1:23" x14ac:dyDescent="0.25">
      <c r="A31" s="3">
        <f t="shared" si="2"/>
        <v>30</v>
      </c>
      <c r="B31" s="5" t="s">
        <v>34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1.7123287671232876E-3</v>
      </c>
      <c r="I31" s="18">
        <v>0</v>
      </c>
      <c r="J31" s="18">
        <v>0</v>
      </c>
      <c r="K31" s="18">
        <v>1.5468036529680367E-3</v>
      </c>
      <c r="L31" s="18">
        <v>0</v>
      </c>
      <c r="M31" s="18">
        <f t="shared" si="0"/>
        <v>1.7123287671232876E-3</v>
      </c>
      <c r="N31" s="18">
        <f t="shared" si="3"/>
        <v>3.259132420091324E-4</v>
      </c>
      <c r="O31" s="18">
        <f t="shared" si="4"/>
        <v>0</v>
      </c>
      <c r="P31" s="18">
        <f t="shared" si="5"/>
        <v>1.5633561643835618E-3</v>
      </c>
      <c r="Q31" s="18"/>
      <c r="R31" s="19">
        <v>21.872</v>
      </c>
      <c r="S31" s="19">
        <v>106</v>
      </c>
      <c r="T31" s="19">
        <v>0.50600000000000001</v>
      </c>
      <c r="U31" s="20">
        <v>220</v>
      </c>
      <c r="V31" s="20">
        <v>192.81189589856743</v>
      </c>
      <c r="W31" s="19">
        <f t="shared" si="6"/>
        <v>1070.1602288587969</v>
      </c>
    </row>
    <row r="32" spans="1:23" x14ac:dyDescent="0.25">
      <c r="A32" s="3">
        <f t="shared" si="2"/>
        <v>31</v>
      </c>
      <c r="B32" s="5" t="s">
        <v>46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1.6025641025641025E-3</v>
      </c>
      <c r="K32" s="18">
        <v>0</v>
      </c>
      <c r="L32" s="18">
        <v>0</v>
      </c>
      <c r="M32" s="18">
        <f t="shared" si="0"/>
        <v>1.6025641025641025E-3</v>
      </c>
      <c r="N32" s="18">
        <f t="shared" si="3"/>
        <v>1.6025641025641026E-4</v>
      </c>
      <c r="O32" s="18">
        <f t="shared" si="4"/>
        <v>0</v>
      </c>
      <c r="P32" s="18">
        <f t="shared" si="5"/>
        <v>1.6025641025640969E-4</v>
      </c>
      <c r="Q32" s="18"/>
      <c r="R32" s="19">
        <v>28.869</v>
      </c>
      <c r="S32" s="19">
        <v>80</v>
      </c>
      <c r="T32" s="19">
        <v>0.96333356854392571</v>
      </c>
      <c r="U32" s="20">
        <v>220</v>
      </c>
      <c r="V32" s="20">
        <v>367.07939077803729</v>
      </c>
      <c r="W32" s="19">
        <f t="shared" si="6"/>
        <v>983.06390678904529</v>
      </c>
    </row>
    <row r="33" spans="1:23" x14ac:dyDescent="0.25">
      <c r="A33" s="3">
        <f t="shared" si="2"/>
        <v>32</v>
      </c>
      <c r="B33" s="5" t="s">
        <v>43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1.4269406392694063E-3</v>
      </c>
      <c r="M33" s="18">
        <f t="shared" si="0"/>
        <v>1.4269406392694063E-3</v>
      </c>
      <c r="N33" s="18">
        <f t="shared" si="3"/>
        <v>1.4269406392694063E-4</v>
      </c>
      <c r="O33" s="18">
        <f t="shared" si="4"/>
        <v>0</v>
      </c>
      <c r="P33" s="18">
        <f t="shared" si="5"/>
        <v>1.4269406392694012E-4</v>
      </c>
      <c r="Q33" s="18"/>
      <c r="R33" s="19">
        <v>20.452000000000002</v>
      </c>
      <c r="S33" s="19">
        <v>61.61</v>
      </c>
      <c r="T33" s="19">
        <v>0.51800000000000002</v>
      </c>
      <c r="U33" s="20">
        <v>220</v>
      </c>
      <c r="V33" s="20">
        <v>197.38451003054925</v>
      </c>
      <c r="W33" s="19">
        <f t="shared" si="6"/>
        <v>1681.7889990340266</v>
      </c>
    </row>
    <row r="34" spans="1:23" x14ac:dyDescent="0.25">
      <c r="A34" s="3">
        <f t="shared" si="2"/>
        <v>33</v>
      </c>
      <c r="B34" s="5" t="s">
        <v>26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9.1324200913242006E-4</v>
      </c>
      <c r="J34" s="18">
        <v>1.3736263736263737E-3</v>
      </c>
      <c r="K34" s="18">
        <v>0</v>
      </c>
      <c r="L34" s="18">
        <v>0</v>
      </c>
      <c r="M34" s="18">
        <f t="shared" si="0"/>
        <v>1.3736263736263737E-3</v>
      </c>
      <c r="N34" s="18">
        <f t="shared" si="3"/>
        <v>2.286868382758794E-4</v>
      </c>
      <c r="O34" s="18">
        <f t="shared" si="4"/>
        <v>0</v>
      </c>
      <c r="P34" s="18">
        <f t="shared" si="5"/>
        <v>9.5928044558181522E-4</v>
      </c>
      <c r="Q34" s="18"/>
      <c r="R34" s="19">
        <v>35.320999999999998</v>
      </c>
      <c r="S34" s="19">
        <v>65</v>
      </c>
      <c r="T34" s="19">
        <v>1.238</v>
      </c>
      <c r="U34" s="20">
        <v>220</v>
      </c>
      <c r="V34" s="20">
        <v>471.74135794945937</v>
      </c>
      <c r="W34" s="19">
        <f t="shared" si="6"/>
        <v>1151.902394909835</v>
      </c>
    </row>
    <row r="35" spans="1:23" x14ac:dyDescent="0.25">
      <c r="A35" s="3">
        <f t="shared" si="2"/>
        <v>34</v>
      </c>
      <c r="B35" s="5" t="s">
        <v>38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8.767123287671232E-4</v>
      </c>
      <c r="L35" s="18">
        <v>1.0593607305936072E-3</v>
      </c>
      <c r="M35" s="18">
        <f t="shared" si="0"/>
        <v>1.0593607305936072E-3</v>
      </c>
      <c r="N35" s="18">
        <f t="shared" si="3"/>
        <v>1.9360730593607302E-4</v>
      </c>
      <c r="O35" s="18">
        <f t="shared" si="4"/>
        <v>0</v>
      </c>
      <c r="P35" s="18">
        <f t="shared" si="5"/>
        <v>8.9497716894977152E-4</v>
      </c>
      <c r="Q35" s="18"/>
      <c r="R35" s="19">
        <v>59.073</v>
      </c>
      <c r="S35" s="19"/>
      <c r="T35" s="19"/>
      <c r="U35" s="20"/>
      <c r="V35" s="20">
        <v>1500</v>
      </c>
      <c r="W35" s="19"/>
    </row>
    <row r="36" spans="1:23" x14ac:dyDescent="0.25">
      <c r="A36" s="3">
        <f t="shared" si="2"/>
        <v>35</v>
      </c>
      <c r="B36" s="5" t="s">
        <v>39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9.1324200913242017E-4</v>
      </c>
      <c r="L36" s="18">
        <v>0</v>
      </c>
      <c r="M36" s="18">
        <f t="shared" si="0"/>
        <v>9.1324200913242017E-4</v>
      </c>
      <c r="N36" s="18">
        <f t="shared" si="3"/>
        <v>9.1324200913242012E-5</v>
      </c>
      <c r="O36" s="18">
        <f t="shared" si="4"/>
        <v>0</v>
      </c>
      <c r="P36" s="18">
        <f t="shared" si="5"/>
        <v>9.1324200913241686E-5</v>
      </c>
      <c r="Q36" s="18"/>
      <c r="R36" s="19">
        <v>32.284999999999997</v>
      </c>
      <c r="S36" s="19"/>
      <c r="T36" s="19"/>
      <c r="U36" s="20"/>
      <c r="V36" s="20">
        <v>750</v>
      </c>
      <c r="W36" s="19"/>
    </row>
    <row r="37" spans="1:23" x14ac:dyDescent="0.25">
      <c r="A37" s="3">
        <f t="shared" si="2"/>
        <v>36</v>
      </c>
      <c r="B37" s="5" t="s">
        <v>20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f t="shared" si="0"/>
        <v>0</v>
      </c>
      <c r="N37" s="18">
        <f t="shared" si="3"/>
        <v>0</v>
      </c>
      <c r="O37" s="18">
        <f t="shared" si="4"/>
        <v>0</v>
      </c>
      <c r="P37" s="18">
        <f t="shared" si="5"/>
        <v>0</v>
      </c>
      <c r="Q37" s="18"/>
      <c r="R37" s="19">
        <v>28.577999999999999</v>
      </c>
      <c r="S37" s="19">
        <v>46.4</v>
      </c>
      <c r="T37" s="19">
        <v>1.677</v>
      </c>
      <c r="U37" s="20">
        <v>220</v>
      </c>
      <c r="V37" s="20">
        <v>639.02282494446149</v>
      </c>
      <c r="W37" s="19">
        <f>R37/S37/V37*1000000</f>
        <v>963.82343223393059</v>
      </c>
    </row>
    <row r="38" spans="1:23" x14ac:dyDescent="0.25">
      <c r="A38" s="3">
        <f t="shared" si="2"/>
        <v>37</v>
      </c>
      <c r="B38" s="5" t="s">
        <v>21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f t="shared" si="0"/>
        <v>0</v>
      </c>
      <c r="N38" s="18">
        <f t="shared" si="3"/>
        <v>0</v>
      </c>
      <c r="O38" s="18">
        <f t="shared" si="4"/>
        <v>0</v>
      </c>
      <c r="P38" s="18">
        <f t="shared" si="5"/>
        <v>0</v>
      </c>
      <c r="Q38" s="18"/>
      <c r="R38" s="19">
        <v>6.6420000000000003</v>
      </c>
      <c r="S38" s="19">
        <v>0.4</v>
      </c>
      <c r="T38" s="19">
        <v>1.677</v>
      </c>
      <c r="U38" s="20">
        <v>220</v>
      </c>
      <c r="V38" s="20">
        <v>639.02282494446149</v>
      </c>
      <c r="W38" s="19">
        <f>R38/S38/V38*1000000</f>
        <v>25984.987314722552</v>
      </c>
    </row>
    <row r="39" spans="1:23" x14ac:dyDescent="0.25">
      <c r="A39" s="3">
        <f t="shared" si="2"/>
        <v>38</v>
      </c>
      <c r="B39" s="5" t="s">
        <v>29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f t="shared" si="0"/>
        <v>0</v>
      </c>
      <c r="N39" s="18">
        <f t="shared" si="3"/>
        <v>0</v>
      </c>
      <c r="O39" s="18">
        <f t="shared" si="4"/>
        <v>0</v>
      </c>
      <c r="P39" s="18">
        <f t="shared" si="5"/>
        <v>0</v>
      </c>
      <c r="Q39" s="18"/>
      <c r="R39" s="19">
        <v>24.785</v>
      </c>
      <c r="S39" s="19">
        <v>104.2</v>
      </c>
      <c r="T39" s="19">
        <v>0.69299999999999995</v>
      </c>
      <c r="U39" s="20">
        <v>220</v>
      </c>
      <c r="V39" s="20">
        <v>264.06846612195096</v>
      </c>
      <c r="W39" s="19">
        <f>R39/S39/V39*1000000</f>
        <v>900.75081031070465</v>
      </c>
    </row>
    <row r="40" spans="1:23" x14ac:dyDescent="0.25">
      <c r="A40" s="3">
        <f t="shared" si="2"/>
        <v>39</v>
      </c>
      <c r="B40" s="5" t="s">
        <v>37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f t="shared" si="0"/>
        <v>0</v>
      </c>
      <c r="N40" s="18">
        <f t="shared" si="3"/>
        <v>0</v>
      </c>
      <c r="O40" s="18">
        <f t="shared" si="4"/>
        <v>0</v>
      </c>
      <c r="P40" s="18">
        <f t="shared" si="5"/>
        <v>0</v>
      </c>
      <c r="Q40" s="18"/>
      <c r="R40" s="19">
        <v>33.966999999999999</v>
      </c>
      <c r="S40" s="19"/>
      <c r="T40" s="19"/>
      <c r="U40" s="20"/>
      <c r="V40" s="20">
        <v>1500</v>
      </c>
      <c r="W40" s="19"/>
    </row>
    <row r="41" spans="1:23" x14ac:dyDescent="0.25">
      <c r="A41" s="3">
        <f t="shared" si="2"/>
        <v>40</v>
      </c>
      <c r="B41" s="5" t="s">
        <v>41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f t="shared" si="0"/>
        <v>0</v>
      </c>
      <c r="N41" s="18">
        <f t="shared" si="3"/>
        <v>0</v>
      </c>
      <c r="O41" s="18">
        <f t="shared" si="4"/>
        <v>0</v>
      </c>
      <c r="P41" s="18">
        <f t="shared" si="5"/>
        <v>0</v>
      </c>
      <c r="Q41" s="18"/>
      <c r="R41" s="19">
        <v>51.636199999999995</v>
      </c>
      <c r="S41" s="19">
        <v>73.5</v>
      </c>
      <c r="T41" s="19">
        <v>3.9340000000000002</v>
      </c>
      <c r="U41" s="20">
        <v>220</v>
      </c>
      <c r="V41" s="20">
        <v>1499.0553329347119</v>
      </c>
      <c r="W41" s="19">
        <f>R41/S41/V41*1000000</f>
        <v>468.65070147742875</v>
      </c>
    </row>
    <row r="42" spans="1:23" x14ac:dyDescent="0.25">
      <c r="A42" s="3">
        <f t="shared" si="2"/>
        <v>41</v>
      </c>
      <c r="B42" s="5" t="s">
        <v>44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f t="shared" si="0"/>
        <v>0</v>
      </c>
      <c r="N42" s="18">
        <f t="shared" si="3"/>
        <v>0</v>
      </c>
      <c r="O42" s="18">
        <f t="shared" si="4"/>
        <v>0</v>
      </c>
      <c r="P42" s="18">
        <f t="shared" si="5"/>
        <v>0</v>
      </c>
      <c r="Q42" s="18"/>
      <c r="R42" s="19">
        <v>106.642</v>
      </c>
      <c r="S42" s="19">
        <v>214.4</v>
      </c>
      <c r="T42" s="19">
        <v>1.6040000000000001</v>
      </c>
      <c r="U42" s="20">
        <v>220</v>
      </c>
      <c r="V42" s="20">
        <v>611.20608897490547</v>
      </c>
      <c r="W42" s="19">
        <f>R42/S42/V42*1000000</f>
        <v>813.79651975313243</v>
      </c>
    </row>
    <row r="44" spans="1:23" customFormat="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customFormat="1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customFormat="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customFormat="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customForma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customForma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customFormat="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customFormat="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customFormat="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customFormat="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customFormat="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customFormat="1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customFormat="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5">
      <c r="B57" s="8"/>
    </row>
  </sheetData>
  <sortState ref="A2:T42">
    <sortCondition descending="1" ref="M2:M42"/>
  </sortState>
  <pageMargins left="0.7" right="0.7" top="0.75" bottom="0.75" header="0.3" footer="0.3"/>
  <pageSetup scale="4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7"/>
  <sheetViews>
    <sheetView workbookViewId="0">
      <selection sqref="A1:XFD1"/>
    </sheetView>
  </sheetViews>
  <sheetFormatPr baseColWidth="10" defaultRowHeight="15" x14ac:dyDescent="0.25"/>
  <cols>
    <col min="1" max="1" width="22.7109375" customWidth="1"/>
    <col min="2" max="11" width="7.7109375" style="1" customWidth="1"/>
    <col min="12" max="12" width="22.7109375" customWidth="1"/>
  </cols>
  <sheetData>
    <row r="3" spans="1:12" x14ac:dyDescent="0.25">
      <c r="B3" s="4">
        <v>2005</v>
      </c>
      <c r="C3" s="4">
        <v>2006</v>
      </c>
      <c r="D3" s="4">
        <v>2007</v>
      </c>
      <c r="E3" s="4">
        <v>2008</v>
      </c>
      <c r="F3" s="4">
        <v>2009</v>
      </c>
      <c r="G3" s="4">
        <v>2010</v>
      </c>
      <c r="H3" s="4">
        <v>2011</v>
      </c>
      <c r="I3" s="4">
        <v>2012</v>
      </c>
      <c r="J3" s="4">
        <v>2013</v>
      </c>
      <c r="K3" s="4">
        <v>2014</v>
      </c>
    </row>
    <row r="4" spans="1:12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x14ac:dyDescent="0.25">
      <c r="A5" s="8" t="s">
        <v>47</v>
      </c>
      <c r="B5" s="16">
        <v>0.16666666666666666</v>
      </c>
      <c r="C5" s="16">
        <v>0.20821917808219179</v>
      </c>
      <c r="D5" s="16">
        <v>6.2899543378995434E-2</v>
      </c>
      <c r="E5" s="16">
        <v>8.2308743169398901E-2</v>
      </c>
      <c r="F5" s="16">
        <v>0.1997716894977169</v>
      </c>
      <c r="G5" s="16">
        <v>0.2271689497716895</v>
      </c>
      <c r="H5" s="16">
        <v>0.31267123287671234</v>
      </c>
      <c r="I5" s="16">
        <v>0.14217032967032966</v>
      </c>
      <c r="J5" s="16">
        <v>0.1367100456621004</v>
      </c>
      <c r="K5" s="16">
        <v>6.0284246575342475E-2</v>
      </c>
      <c r="L5" s="14" t="s">
        <v>47</v>
      </c>
    </row>
    <row r="6" spans="1:12" x14ac:dyDescent="0.25">
      <c r="A6" s="3">
        <v>90</v>
      </c>
      <c r="B6" s="16">
        <v>4.3378995433789955E-3</v>
      </c>
      <c r="C6" s="16">
        <v>4.2237442922374432E-3</v>
      </c>
      <c r="D6" s="16">
        <v>3.6529680365296802E-3</v>
      </c>
      <c r="E6" s="16">
        <v>1.9353369763205829E-3</v>
      </c>
      <c r="F6" s="16">
        <v>7.1575342465753422E-2</v>
      </c>
      <c r="G6" s="16">
        <v>4.737442922374429E-2</v>
      </c>
      <c r="H6" s="16">
        <v>0.14623287671232876</v>
      </c>
      <c r="I6" s="16">
        <v>7.7609890109890112E-2</v>
      </c>
      <c r="J6" s="16">
        <v>1.3326484018264841E-2</v>
      </c>
      <c r="K6" s="16">
        <v>6.3835616438356162E-3</v>
      </c>
      <c r="L6" s="15">
        <v>90</v>
      </c>
    </row>
    <row r="7" spans="1:12" x14ac:dyDescent="0.25">
      <c r="A7" s="8" t="s">
        <v>48</v>
      </c>
      <c r="B7" s="16">
        <v>0</v>
      </c>
      <c r="C7" s="16">
        <v>0</v>
      </c>
      <c r="D7" s="16">
        <v>0</v>
      </c>
      <c r="E7" s="16">
        <v>0</v>
      </c>
      <c r="F7" s="16">
        <v>1.3698630136986301E-3</v>
      </c>
      <c r="G7" s="16">
        <v>1.4041095890410958E-2</v>
      </c>
      <c r="H7" s="16">
        <v>2.2602739726027398E-2</v>
      </c>
      <c r="I7" s="16">
        <v>1.3965201465201466E-2</v>
      </c>
      <c r="J7" s="16">
        <v>3.958904109589041E-3</v>
      </c>
      <c r="K7" s="16">
        <v>1.4269406392694063E-3</v>
      </c>
      <c r="L7" s="14" t="s">
        <v>48</v>
      </c>
    </row>
    <row r="8" spans="1:12" x14ac:dyDescent="0.25">
      <c r="A8" s="8" t="s">
        <v>49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1.1446886446886447E-3</v>
      </c>
      <c r="J8" s="16">
        <v>0</v>
      </c>
      <c r="K8" s="16">
        <v>0</v>
      </c>
      <c r="L8" s="14" t="s">
        <v>49</v>
      </c>
    </row>
    <row r="9" spans="1:12" x14ac:dyDescent="0.25">
      <c r="A9" s="8" t="s">
        <v>50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4" t="s">
        <v>50</v>
      </c>
    </row>
    <row r="10" spans="1:12" x14ac:dyDescent="0.25">
      <c r="A10" s="8">
        <v>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4">
        <v>10</v>
      </c>
    </row>
    <row r="11" spans="1:12" x14ac:dyDescent="0.25">
      <c r="A11" s="8" t="s">
        <v>51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4" t="s">
        <v>51</v>
      </c>
    </row>
    <row r="12" spans="1:12" x14ac:dyDescent="0.2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4"/>
    </row>
    <row r="13" spans="1:12" x14ac:dyDescent="0.25">
      <c r="A13" s="8" t="s">
        <v>54</v>
      </c>
      <c r="B13" s="17">
        <v>8.2943534914801196E-3</v>
      </c>
      <c r="C13" s="17">
        <v>8.6034079518877375E-3</v>
      </c>
      <c r="D13" s="17">
        <v>2.3666332553736497E-3</v>
      </c>
      <c r="E13" s="17">
        <v>3.9789639699675684E-3</v>
      </c>
      <c r="F13" s="17">
        <v>1.7407283661877718E-2</v>
      </c>
      <c r="G13" s="17">
        <v>2.0542376656643276E-2</v>
      </c>
      <c r="H13" s="17">
        <v>3.3781601514645279E-2</v>
      </c>
      <c r="I13" s="17">
        <v>1.9448539265612425E-2</v>
      </c>
      <c r="J13" s="17">
        <v>6.535276756877156E-3</v>
      </c>
      <c r="K13" s="17">
        <v>4.5586925047332661E-3</v>
      </c>
      <c r="L13" s="14" t="s">
        <v>54</v>
      </c>
    </row>
    <row r="14" spans="1:12" x14ac:dyDescent="0.25">
      <c r="A14" s="8" t="s">
        <v>55</v>
      </c>
      <c r="B14" s="17">
        <v>3.0981698532902686E-2</v>
      </c>
      <c r="C14" s="17">
        <v>3.403911020317639E-2</v>
      </c>
      <c r="D14" s="17">
        <v>1.0025076116012378E-2</v>
      </c>
      <c r="E14" s="17">
        <v>1.5691436457717013E-2</v>
      </c>
      <c r="F14" s="17">
        <v>4.7064526329427751E-2</v>
      </c>
      <c r="G14" s="17">
        <v>4.905906251909662E-2</v>
      </c>
      <c r="H14" s="17">
        <v>6.9024304739396233E-2</v>
      </c>
      <c r="I14" s="17">
        <v>3.7504735785701002E-2</v>
      </c>
      <c r="J14" s="17">
        <v>2.1410501101329086E-2</v>
      </c>
      <c r="K14" s="17">
        <v>1.2802620215211117E-2</v>
      </c>
      <c r="L14" s="14" t="s">
        <v>55</v>
      </c>
    </row>
    <row r="15" spans="1:12" x14ac:dyDescent="0.2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4"/>
    </row>
    <row r="16" spans="1:12" x14ac:dyDescent="0.25">
      <c r="A16" s="8" t="s">
        <v>52</v>
      </c>
      <c r="B16" s="10">
        <v>4</v>
      </c>
      <c r="C16" s="10">
        <v>4</v>
      </c>
      <c r="D16" s="10">
        <v>2</v>
      </c>
      <c r="E16" s="10">
        <v>2</v>
      </c>
      <c r="F16" s="10">
        <v>7</v>
      </c>
      <c r="G16" s="10">
        <v>12</v>
      </c>
      <c r="H16" s="10">
        <v>12</v>
      </c>
      <c r="I16" s="10">
        <v>11</v>
      </c>
      <c r="J16" s="10">
        <v>8</v>
      </c>
      <c r="K16" s="10">
        <v>4</v>
      </c>
      <c r="L16" s="14" t="s">
        <v>52</v>
      </c>
    </row>
    <row r="17" spans="1:12" x14ac:dyDescent="0.25">
      <c r="A17" s="8" t="s">
        <v>53</v>
      </c>
      <c r="B17" s="16">
        <v>0.1</v>
      </c>
      <c r="C17" s="16">
        <v>0.1</v>
      </c>
      <c r="D17" s="16">
        <v>0.05</v>
      </c>
      <c r="E17" s="16">
        <v>0.05</v>
      </c>
      <c r="F17" s="16">
        <v>0.17499999999999999</v>
      </c>
      <c r="G17" s="16">
        <v>0.3</v>
      </c>
      <c r="H17" s="16">
        <v>0.3</v>
      </c>
      <c r="I17" s="16">
        <v>0.27500000000000002</v>
      </c>
      <c r="J17" s="16">
        <v>0.2</v>
      </c>
      <c r="K17" s="16">
        <v>0.1</v>
      </c>
      <c r="L17" s="14" t="s">
        <v>53</v>
      </c>
    </row>
  </sheetData>
  <pageMargins left="0.7" right="0.7" top="0.75" bottom="0.75" header="0.3" footer="0.3"/>
  <pageSetup scale="7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H28" sqref="H28"/>
    </sheetView>
  </sheetViews>
  <sheetFormatPr baseColWidth="10" defaultColWidth="11.42578125" defaultRowHeight="15" x14ac:dyDescent="0.25"/>
  <cols>
    <col min="1" max="1" width="27.140625" style="3" customWidth="1"/>
    <col min="2" max="12" width="8" style="3" customWidth="1"/>
    <col min="13" max="16384" width="11.42578125" style="3"/>
  </cols>
  <sheetData>
    <row r="1" spans="1:12" x14ac:dyDescent="0.25">
      <c r="A1" s="5"/>
      <c r="B1" s="4">
        <v>2005</v>
      </c>
      <c r="C1" s="4">
        <v>2006</v>
      </c>
      <c r="D1" s="4">
        <v>2007</v>
      </c>
      <c r="E1" s="4">
        <v>2008</v>
      </c>
      <c r="F1" s="4">
        <v>2009</v>
      </c>
      <c r="G1" s="4">
        <v>2010</v>
      </c>
      <c r="H1" s="4">
        <v>2011</v>
      </c>
      <c r="I1" s="4">
        <v>2012</v>
      </c>
      <c r="J1" s="4">
        <v>2013</v>
      </c>
      <c r="K1" s="4">
        <v>2014</v>
      </c>
      <c r="L1" s="5"/>
    </row>
    <row r="2" spans="1:1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 t="s">
        <v>86</v>
      </c>
      <c r="B3" s="18">
        <v>0.1110730593607306</v>
      </c>
      <c r="C3" s="18">
        <v>0.20821917808219179</v>
      </c>
      <c r="D3" s="18">
        <v>6.2899543378995434E-2</v>
      </c>
      <c r="E3" s="18">
        <v>8.5382513661202194E-3</v>
      </c>
      <c r="F3" s="18">
        <v>1.7123287671232876E-2</v>
      </c>
      <c r="G3" s="18">
        <v>2.9680365296803654E-3</v>
      </c>
      <c r="H3" s="18">
        <v>7.0776255707762558E-3</v>
      </c>
      <c r="I3" s="18">
        <v>2.2893772893772895E-3</v>
      </c>
      <c r="J3" s="22" t="s">
        <v>94</v>
      </c>
      <c r="K3" s="22" t="s">
        <v>94</v>
      </c>
      <c r="L3" s="2"/>
    </row>
    <row r="4" spans="1:12" x14ac:dyDescent="0.25">
      <c r="A4" s="5"/>
      <c r="B4" s="18"/>
      <c r="C4" s="18"/>
      <c r="D4" s="18"/>
      <c r="E4" s="18"/>
      <c r="F4" s="18"/>
      <c r="G4" s="18"/>
      <c r="H4" s="18"/>
      <c r="I4" s="18"/>
      <c r="J4" s="18"/>
      <c r="K4" s="18"/>
      <c r="L4" s="2"/>
    </row>
    <row r="5" spans="1:12" x14ac:dyDescent="0.25">
      <c r="A5" s="5" t="s">
        <v>85</v>
      </c>
      <c r="B5" s="18">
        <v>1.1643835616438357E-2</v>
      </c>
      <c r="C5" s="22" t="s">
        <v>94</v>
      </c>
      <c r="D5" s="18">
        <v>4.7945205479452057E-3</v>
      </c>
      <c r="E5" s="18">
        <v>1.0245901639344263E-3</v>
      </c>
      <c r="F5" s="18">
        <v>3.1164383561643836E-2</v>
      </c>
      <c r="G5" s="18">
        <v>0.20182648401826483</v>
      </c>
      <c r="H5" s="22" t="s">
        <v>94</v>
      </c>
      <c r="I5" s="22" t="s">
        <v>94</v>
      </c>
      <c r="J5" s="22" t="s">
        <v>94</v>
      </c>
      <c r="K5" s="22" t="s">
        <v>94</v>
      </c>
      <c r="L5" s="2"/>
    </row>
    <row r="6" spans="1:12" x14ac:dyDescent="0.25">
      <c r="A6" s="5" t="s">
        <v>84</v>
      </c>
      <c r="B6" s="22" t="s">
        <v>94</v>
      </c>
      <c r="C6" s="18">
        <v>2.1004566210045664E-2</v>
      </c>
      <c r="D6" s="22" t="s">
        <v>94</v>
      </c>
      <c r="E6" s="22" t="s">
        <v>94</v>
      </c>
      <c r="F6" s="22" t="s">
        <v>94</v>
      </c>
      <c r="G6" s="18">
        <v>3.5616438356164383E-2</v>
      </c>
      <c r="H6" s="18">
        <v>0.20308219178082193</v>
      </c>
      <c r="I6" s="18">
        <v>7.1428571428571425E-2</v>
      </c>
      <c r="J6" s="18">
        <v>6.8835616438356166E-4</v>
      </c>
      <c r="K6" s="22" t="s">
        <v>94</v>
      </c>
      <c r="L6" s="2"/>
    </row>
    <row r="7" spans="1:12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5">
      <c r="A8" s="5" t="s">
        <v>88</v>
      </c>
      <c r="B8" s="18">
        <v>0.16666666666666666</v>
      </c>
      <c r="C8" s="18">
        <v>5.3652968036529677E-2</v>
      </c>
      <c r="D8" s="18">
        <v>3.6529680365296802E-3</v>
      </c>
      <c r="E8" s="18">
        <v>2.6183970856102005E-3</v>
      </c>
      <c r="F8" s="18">
        <v>7.1575342465753422E-2</v>
      </c>
      <c r="G8" s="18">
        <v>0.2271689497716895</v>
      </c>
      <c r="H8" s="18">
        <v>0.14623287671232876</v>
      </c>
      <c r="I8" s="18">
        <v>7.7609890109890112E-2</v>
      </c>
      <c r="J8" s="22" t="s">
        <v>94</v>
      </c>
      <c r="K8" s="22" t="s">
        <v>94</v>
      </c>
      <c r="L8" s="2"/>
    </row>
    <row r="9" spans="1:12" x14ac:dyDescent="0.25">
      <c r="A9" s="5" t="s">
        <v>87</v>
      </c>
      <c r="B9" s="22" t="s">
        <v>94</v>
      </c>
      <c r="C9" s="22" t="s">
        <v>94</v>
      </c>
      <c r="D9" s="22" t="s">
        <v>94</v>
      </c>
      <c r="E9" s="22" t="s">
        <v>94</v>
      </c>
      <c r="F9" s="22" t="s">
        <v>94</v>
      </c>
      <c r="G9" s="22" t="s">
        <v>94</v>
      </c>
      <c r="H9" s="18">
        <v>0.13675799086757992</v>
      </c>
      <c r="I9" s="18">
        <v>7.7609890109890112E-2</v>
      </c>
      <c r="J9" s="22" t="s">
        <v>94</v>
      </c>
      <c r="K9" s="22" t="s">
        <v>94</v>
      </c>
      <c r="L9" s="2"/>
    </row>
    <row r="10" spans="1:12" x14ac:dyDescent="0.25">
      <c r="A10" s="5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"/>
    </row>
    <row r="11" spans="1:12" x14ac:dyDescent="0.25">
      <c r="A11" s="5" t="s">
        <v>89</v>
      </c>
      <c r="B11" s="18">
        <v>4.3607305936073058E-2</v>
      </c>
      <c r="C11" s="18">
        <v>6.1986301369863016E-2</v>
      </c>
      <c r="D11" s="18">
        <v>1.7579908675799085E-2</v>
      </c>
      <c r="E11" s="18">
        <v>8.2308743169398901E-2</v>
      </c>
      <c r="F11" s="18">
        <v>9.0753424657534248E-2</v>
      </c>
      <c r="G11" s="22" t="s">
        <v>94</v>
      </c>
      <c r="H11" s="22" t="s">
        <v>94</v>
      </c>
      <c r="I11" s="22" t="s">
        <v>94</v>
      </c>
      <c r="J11" s="22" t="s">
        <v>94</v>
      </c>
      <c r="K11" s="22" t="s">
        <v>94</v>
      </c>
      <c r="L11" s="2"/>
    </row>
    <row r="12" spans="1:12" x14ac:dyDescent="0.25">
      <c r="A12" s="5" t="s">
        <v>90</v>
      </c>
      <c r="B12" s="22" t="s">
        <v>94</v>
      </c>
      <c r="C12" s="22" t="s">
        <v>94</v>
      </c>
      <c r="D12" s="22" t="s">
        <v>94</v>
      </c>
      <c r="E12" s="22" t="s">
        <v>94</v>
      </c>
      <c r="F12" s="22" t="s">
        <v>94</v>
      </c>
      <c r="G12" s="22" t="s">
        <v>94</v>
      </c>
      <c r="H12" s="22" t="s">
        <v>94</v>
      </c>
      <c r="I12" s="22" t="s">
        <v>94</v>
      </c>
      <c r="J12" s="22" t="s">
        <v>94</v>
      </c>
      <c r="K12" s="22" t="s">
        <v>94</v>
      </c>
      <c r="L12" s="2"/>
    </row>
    <row r="13" spans="1:12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 x14ac:dyDescent="0.25">
      <c r="A14" s="5" t="s">
        <v>91</v>
      </c>
      <c r="B14" s="22" t="s">
        <v>94</v>
      </c>
      <c r="C14" s="22" t="s">
        <v>94</v>
      </c>
      <c r="D14" s="22" t="s">
        <v>94</v>
      </c>
      <c r="E14" s="22" t="s">
        <v>94</v>
      </c>
      <c r="F14" s="18">
        <v>0.1997716894977169</v>
      </c>
      <c r="G14" s="18">
        <v>4.1780821917808221E-2</v>
      </c>
      <c r="H14" s="18">
        <v>0.15833333333333333</v>
      </c>
      <c r="I14" s="18">
        <v>2.976190476190476E-2</v>
      </c>
      <c r="J14" s="22" t="s">
        <v>94</v>
      </c>
      <c r="K14" s="18">
        <v>6.3835616438356162E-3</v>
      </c>
      <c r="L14" s="2"/>
    </row>
    <row r="15" spans="1:12" x14ac:dyDescent="0.25">
      <c r="A15" s="5" t="s">
        <v>93</v>
      </c>
      <c r="B15" s="22" t="s">
        <v>94</v>
      </c>
      <c r="C15" s="22" t="s">
        <v>94</v>
      </c>
      <c r="D15" s="22" t="s">
        <v>94</v>
      </c>
      <c r="E15" s="22" t="s">
        <v>94</v>
      </c>
      <c r="F15" s="22" t="s">
        <v>94</v>
      </c>
      <c r="G15" s="18">
        <v>2.9223744292237442E-2</v>
      </c>
      <c r="H15" s="18">
        <v>0.15947488584474886</v>
      </c>
      <c r="I15" s="18">
        <v>9.6153846153846159E-3</v>
      </c>
      <c r="J15" s="22" t="s">
        <v>94</v>
      </c>
      <c r="K15" s="22" t="s">
        <v>94</v>
      </c>
      <c r="L15" s="2"/>
    </row>
    <row r="16" spans="1:12" x14ac:dyDescent="0.25">
      <c r="A16" s="5" t="s">
        <v>92</v>
      </c>
      <c r="B16" s="22" t="s">
        <v>94</v>
      </c>
      <c r="C16" s="22" t="s">
        <v>94</v>
      </c>
      <c r="D16" s="22" t="s">
        <v>94</v>
      </c>
      <c r="E16" s="22" t="s">
        <v>94</v>
      </c>
      <c r="F16" s="18">
        <v>0.1997716894977169</v>
      </c>
      <c r="G16" s="18">
        <v>6.4954337899543385E-2</v>
      </c>
      <c r="H16" s="18">
        <v>0.31267123287671234</v>
      </c>
      <c r="I16" s="18">
        <v>3.3653846153846152E-2</v>
      </c>
      <c r="J16" s="22" t="s">
        <v>94</v>
      </c>
      <c r="K16" s="22" t="s">
        <v>94</v>
      </c>
      <c r="L16" s="2"/>
    </row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</sheetData>
  <sortState ref="A2:X42">
    <sortCondition ref="H2:H42"/>
  </sortState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Datos</vt:lpstr>
      <vt:lpstr>Datos (2)</vt:lpstr>
      <vt:lpstr>Cuadro 1</vt:lpstr>
      <vt:lpstr>Cuadro 2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Nicolas Marin Van Den Bosch</dc:creator>
  <cp:lastModifiedBy>Cristian Muñoz M.</cp:lastModifiedBy>
  <cp:lastPrinted>2015-05-24T04:37:15Z</cp:lastPrinted>
  <dcterms:created xsi:type="dcterms:W3CDTF">2012-08-21T21:33:22Z</dcterms:created>
  <dcterms:modified xsi:type="dcterms:W3CDTF">2015-06-11T14:24:53Z</dcterms:modified>
</cp:coreProperties>
</file>